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aespdc-my.sharepoint.com/personal/diana_vargas_uaesp_gov_co/Documents/RBL 2026/PESAJE/Diciembre/"/>
    </mc:Choice>
  </mc:AlternateContent>
  <xr:revisionPtr revIDLastSave="78" documentId="13_ncr:1_{60BBFDC7-8A98-4A66-A648-A402E6FDF34B}" xr6:coauthVersionLast="47" xr6:coauthVersionMax="47" xr10:uidLastSave="{0B4C4FB4-AF47-40F6-9658-4D397A07F433}"/>
  <bookViews>
    <workbookView xWindow="10935" yWindow="0" windowWidth="10530" windowHeight="12900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I7" i="1"/>
  <c r="H7" i="1"/>
  <c r="C5" i="1" l="1"/>
  <c r="F5" i="1"/>
  <c r="G3" i="1"/>
  <c r="G7" i="1" s="1"/>
  <c r="C6" i="1"/>
  <c r="C3" i="1"/>
  <c r="C2" i="1"/>
  <c r="J6" i="1"/>
  <c r="C4" i="1"/>
  <c r="D3" i="1"/>
  <c r="D7" i="1" s="1"/>
  <c r="F4" i="1"/>
  <c r="F3" i="1"/>
  <c r="F2" i="1"/>
  <c r="D4" i="1"/>
  <c r="J3" i="1" l="1"/>
  <c r="J2" i="1"/>
  <c r="F7" i="1"/>
  <c r="C7" i="1"/>
  <c r="J5" i="1"/>
  <c r="J4" i="1"/>
  <c r="J7" i="1" l="1"/>
</calcChain>
</file>

<file path=xl/sharedStrings.xml><?xml version="1.0" encoding="utf-8"?>
<sst xmlns="http://schemas.openxmlformats.org/spreadsheetml/2006/main" count="16" uniqueCount="16">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</sst>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4" fontId="2" fillId="2" borderId="2" xfId="2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0" fontId="0" fillId="0" borderId="0" xfId="0" applyBorder="1"/>
    <xf numFmtId="43" fontId="4" fillId="2" borderId="0" xfId="1" applyFont="1" applyFill="1" applyBorder="1" applyAlignment="1">
      <alignment horizontal="right" vertical="center"/>
    </xf>
    <xf numFmtId="43" fontId="0" fillId="0" borderId="0" xfId="0" applyNumberFormat="1" applyBorder="1"/>
    <xf numFmtId="0" fontId="4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N8"/>
  <sheetViews>
    <sheetView tabSelected="1" workbookViewId="0">
      <selection activeCell="D1" sqref="D1"/>
    </sheetView>
  </sheetViews>
  <sheetFormatPr baseColWidth="10" defaultColWidth="11.42578125" defaultRowHeight="15" x14ac:dyDescent="0.25"/>
  <cols>
    <col min="2" max="2" width="19.28515625" customWidth="1"/>
    <col min="3" max="7" width="11.42578125" customWidth="1"/>
    <col min="8" max="8" width="17.28515625" customWidth="1"/>
    <col min="9" max="9" width="11.42578125" customWidth="1"/>
  </cols>
  <sheetData>
    <row r="1" spans="1:14" ht="132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4" ht="24" x14ac:dyDescent="0.25">
      <c r="A2" s="1">
        <v>45992</v>
      </c>
      <c r="B2" s="2" t="s">
        <v>10</v>
      </c>
      <c r="C2" s="3">
        <f>36580.75+79.61</f>
        <v>36660.36</v>
      </c>
      <c r="D2" s="3">
        <v>1227.81</v>
      </c>
      <c r="E2" s="3">
        <v>499.81</v>
      </c>
      <c r="F2" s="3">
        <f>1641.49+10.41</f>
        <v>1651.9</v>
      </c>
      <c r="G2" s="3">
        <v>230.77</v>
      </c>
      <c r="H2" s="3">
        <v>2013.63</v>
      </c>
      <c r="I2" s="3">
        <v>102.79</v>
      </c>
      <c r="J2" s="11">
        <f>SUM(C2:I2)</f>
        <v>42387.069999999992</v>
      </c>
      <c r="K2" s="13"/>
      <c r="L2" s="14"/>
      <c r="M2" s="12"/>
      <c r="N2" s="12"/>
    </row>
    <row r="3" spans="1:14" x14ac:dyDescent="0.25">
      <c r="A3" s="1">
        <v>45992</v>
      </c>
      <c r="B3" s="2" t="s">
        <v>11</v>
      </c>
      <c r="C3" s="3">
        <f>56750.95+413.78</f>
        <v>57164.729999999996</v>
      </c>
      <c r="D3" s="3">
        <f>3109.13+3.32</f>
        <v>3112.4500000000003</v>
      </c>
      <c r="E3" s="3">
        <v>604.80999999999995</v>
      </c>
      <c r="F3" s="3">
        <f>1335.81+7.42</f>
        <v>1343.23</v>
      </c>
      <c r="G3" s="3">
        <f>164.32+8.83</f>
        <v>173.15</v>
      </c>
      <c r="H3" s="3">
        <v>10520.58</v>
      </c>
      <c r="I3" s="3">
        <v>65.97</v>
      </c>
      <c r="J3" s="11">
        <f>SUM(C3:I3)</f>
        <v>72984.92</v>
      </c>
      <c r="K3" s="12"/>
      <c r="L3" s="13"/>
      <c r="M3" s="14"/>
      <c r="N3" s="12"/>
    </row>
    <row r="4" spans="1:14" x14ac:dyDescent="0.25">
      <c r="A4" s="1">
        <v>45992</v>
      </c>
      <c r="B4" s="2" t="s">
        <v>12</v>
      </c>
      <c r="C4" s="3">
        <f>31230.57+115.45</f>
        <v>31346.02</v>
      </c>
      <c r="D4" s="3">
        <f>2399.51+12.1</f>
        <v>2411.61</v>
      </c>
      <c r="E4" s="3">
        <v>535.74</v>
      </c>
      <c r="F4" s="3">
        <f>3425.33+13.45</f>
        <v>3438.7799999999997</v>
      </c>
      <c r="G4" s="3">
        <v>47.9</v>
      </c>
      <c r="H4" s="3">
        <v>3372.51</v>
      </c>
      <c r="I4" s="3">
        <v>95.5</v>
      </c>
      <c r="J4" s="11">
        <f>SUM(C4:I4)</f>
        <v>41248.06</v>
      </c>
      <c r="K4" s="12"/>
      <c r="L4" s="12"/>
      <c r="M4" s="14"/>
      <c r="N4" s="12"/>
    </row>
    <row r="5" spans="1:14" x14ac:dyDescent="0.25">
      <c r="A5" s="1">
        <v>45992</v>
      </c>
      <c r="B5" s="2" t="s">
        <v>13</v>
      </c>
      <c r="C5" s="3">
        <f>21034.04+104.28</f>
        <v>21138.32</v>
      </c>
      <c r="D5" s="3">
        <v>647.91</v>
      </c>
      <c r="E5" s="3">
        <v>262.93</v>
      </c>
      <c r="F5" s="3">
        <f>2423.67+13.22</f>
        <v>2436.89</v>
      </c>
      <c r="G5" s="3">
        <v>31.45</v>
      </c>
      <c r="H5" s="3">
        <v>3044.13</v>
      </c>
      <c r="I5" s="3">
        <v>245.34</v>
      </c>
      <c r="J5" s="11">
        <f>SUM(C5:I5)</f>
        <v>27806.97</v>
      </c>
      <c r="K5" s="12"/>
      <c r="L5" s="13"/>
      <c r="M5" s="14"/>
      <c r="N5" s="12"/>
    </row>
    <row r="6" spans="1:14" x14ac:dyDescent="0.25">
      <c r="A6" s="1">
        <v>45992</v>
      </c>
      <c r="B6" s="2" t="s">
        <v>14</v>
      </c>
      <c r="C6" s="3">
        <f>24503.1+143.28</f>
        <v>24646.379999999997</v>
      </c>
      <c r="D6" s="3">
        <v>894.84</v>
      </c>
      <c r="E6" s="3">
        <v>325.14</v>
      </c>
      <c r="F6" s="3">
        <v>274.52999999999997</v>
      </c>
      <c r="G6" s="3">
        <v>85.29</v>
      </c>
      <c r="H6" s="3">
        <v>2818.16</v>
      </c>
      <c r="I6" s="3">
        <v>120.16</v>
      </c>
      <c r="J6" s="11">
        <f>SUM(C6:I6)</f>
        <v>29164.499999999996</v>
      </c>
      <c r="K6" s="12"/>
      <c r="L6" s="12"/>
      <c r="M6" s="14"/>
      <c r="N6" s="12"/>
    </row>
    <row r="7" spans="1:14" x14ac:dyDescent="0.25">
      <c r="A7" s="15" t="s">
        <v>15</v>
      </c>
      <c r="B7" s="15"/>
      <c r="C7" s="11">
        <f>+SUM(C2:C6)</f>
        <v>170955.81</v>
      </c>
      <c r="D7" s="11">
        <f>+SUM(D2:D6)</f>
        <v>8294.6200000000008</v>
      </c>
      <c r="E7" s="11">
        <f>+SUM(E2:E6)</f>
        <v>2228.4299999999998</v>
      </c>
      <c r="F7" s="11">
        <f>+SUM(F2:F6)</f>
        <v>9145.33</v>
      </c>
      <c r="G7" s="11">
        <f>+SUM(G2:G6)</f>
        <v>568.55999999999995</v>
      </c>
      <c r="H7" s="11">
        <f>+SUM(H2:H6)</f>
        <v>21769.01</v>
      </c>
      <c r="I7" s="11">
        <f>+SUM(I2:I6)</f>
        <v>629.76</v>
      </c>
      <c r="J7" s="11">
        <f>+SUM(J2:J6)</f>
        <v>213591.52</v>
      </c>
      <c r="K7" s="12"/>
      <c r="L7" s="12"/>
      <c r="M7" s="14"/>
      <c r="N7" s="12"/>
    </row>
    <row r="8" spans="1:14" x14ac:dyDescent="0.25">
      <c r="A8" s="9"/>
      <c r="B8" s="4"/>
      <c r="C8" s="4"/>
      <c r="D8" s="4"/>
      <c r="E8" s="4"/>
      <c r="F8" s="5"/>
      <c r="G8" s="4"/>
      <c r="H8" s="10"/>
      <c r="I8" s="4"/>
      <c r="J8" s="6"/>
      <c r="K8" s="12"/>
      <c r="L8" s="12"/>
      <c r="M8" s="12"/>
      <c r="N8" s="12"/>
    </row>
  </sheetData>
  <mergeCells count="1"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2026-02-02T16:10:22Z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