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gracia\Downloads\"/>
    </mc:Choice>
  </mc:AlternateContent>
  <bookViews>
    <workbookView xWindow="0" yWindow="0" windowWidth="28800" windowHeight="11730" activeTab="2"/>
  </bookViews>
  <sheets>
    <sheet name="ENERO 2023" sheetId="19" r:id="rId1"/>
    <sheet name="FEBRERO 2023" sheetId="17" r:id="rId2"/>
    <sheet name="MARZO 2023" sheetId="20" r:id="rId3"/>
  </sheets>
  <definedNames>
    <definedName name="_xlnm.Print_Area" localSheetId="0">'ENERO 2023'!$A$1:$I$35</definedName>
    <definedName name="_xlnm.Print_Area" localSheetId="1">'FEBRERO 2023'!$A$1:$I$35</definedName>
  </definedNames>
  <calcPr calcId="162913"/>
</workbook>
</file>

<file path=xl/calcChain.xml><?xml version="1.0" encoding="utf-8"?>
<calcChain xmlns="http://schemas.openxmlformats.org/spreadsheetml/2006/main">
  <c r="G12" i="20" l="1"/>
  <c r="G13" i="20"/>
  <c r="G14" i="20"/>
  <c r="D18" i="20"/>
  <c r="G19" i="20"/>
  <c r="F14" i="20"/>
  <c r="F19" i="20"/>
  <c r="E19" i="20" l="1"/>
  <c r="H19" i="20" s="1"/>
  <c r="G18" i="20"/>
  <c r="G17" i="20" s="1"/>
  <c r="G16" i="20" s="1"/>
  <c r="F18" i="20"/>
  <c r="F17" i="20" s="1"/>
  <c r="F16" i="20" s="1"/>
  <c r="F20" i="20" s="1"/>
  <c r="C18" i="20"/>
  <c r="E18" i="20" s="1"/>
  <c r="D17" i="20"/>
  <c r="D16" i="20" s="1"/>
  <c r="D20" i="20" s="1"/>
  <c r="C17" i="20"/>
  <c r="E14" i="20"/>
  <c r="D13" i="20"/>
  <c r="D11" i="20" s="1"/>
  <c r="H12" i="20"/>
  <c r="D12" i="20"/>
  <c r="E12" i="20" s="1"/>
  <c r="F11" i="20"/>
  <c r="F10" i="20" s="1"/>
  <c r="F9" i="20" s="1"/>
  <c r="F15" i="20" s="1"/>
  <c r="C11" i="20"/>
  <c r="C10" i="20"/>
  <c r="E17" i="20" l="1"/>
  <c r="H14" i="20"/>
  <c r="G11" i="20"/>
  <c r="D10" i="20"/>
  <c r="D9" i="20" s="1"/>
  <c r="D15" i="20" s="1"/>
  <c r="D22" i="20" s="1"/>
  <c r="E11" i="20"/>
  <c r="F22" i="20"/>
  <c r="H18" i="20"/>
  <c r="G20" i="20"/>
  <c r="E13" i="20"/>
  <c r="H13" i="20" s="1"/>
  <c r="H17" i="20"/>
  <c r="C9" i="20"/>
  <c r="C16" i="20"/>
  <c r="G11" i="17"/>
  <c r="G12" i="17"/>
  <c r="G13" i="17"/>
  <c r="G14" i="17"/>
  <c r="G10" i="17" s="1"/>
  <c r="G19" i="17"/>
  <c r="H12" i="17"/>
  <c r="G18" i="17"/>
  <c r="G17" i="17" s="1"/>
  <c r="G16" i="17" s="1"/>
  <c r="G20" i="17" s="1"/>
  <c r="F19" i="17"/>
  <c r="F14" i="17"/>
  <c r="F11" i="17"/>
  <c r="G19" i="19"/>
  <c r="H19" i="19" s="1"/>
  <c r="D19" i="19"/>
  <c r="E19" i="19" s="1"/>
  <c r="G18" i="19"/>
  <c r="G17" i="19" s="1"/>
  <c r="F18" i="19"/>
  <c r="D18" i="19"/>
  <c r="D17" i="19" s="1"/>
  <c r="D16" i="19" s="1"/>
  <c r="D20" i="19" s="1"/>
  <c r="C18" i="19"/>
  <c r="E18" i="19" s="1"/>
  <c r="F17" i="19"/>
  <c r="F16" i="19" s="1"/>
  <c r="F20" i="19" s="1"/>
  <c r="G14" i="19"/>
  <c r="G11" i="19" s="1"/>
  <c r="D14" i="19"/>
  <c r="E14" i="19" s="1"/>
  <c r="G13" i="19"/>
  <c r="H13" i="19" s="1"/>
  <c r="D13" i="19"/>
  <c r="E13" i="19" s="1"/>
  <c r="G12" i="19"/>
  <c r="H12" i="19" s="1"/>
  <c r="F12" i="19"/>
  <c r="D12" i="19"/>
  <c r="E12" i="19" s="1"/>
  <c r="F11" i="19"/>
  <c r="D11" i="19"/>
  <c r="D10" i="19" s="1"/>
  <c r="D9" i="19" s="1"/>
  <c r="D15" i="19" s="1"/>
  <c r="C11" i="19"/>
  <c r="F10" i="19"/>
  <c r="F9" i="19" s="1"/>
  <c r="F15" i="19" s="1"/>
  <c r="C10" i="19"/>
  <c r="C11" i="17"/>
  <c r="C10" i="17" s="1"/>
  <c r="D12" i="17"/>
  <c r="E12" i="17"/>
  <c r="D13" i="17"/>
  <c r="D11" i="17" s="1"/>
  <c r="D10" i="17" s="1"/>
  <c r="D9" i="17" s="1"/>
  <c r="E13" i="17"/>
  <c r="H13" i="17"/>
  <c r="E14" i="17"/>
  <c r="E10" i="20" l="1"/>
  <c r="C15" i="20"/>
  <c r="E9" i="20"/>
  <c r="E15" i="20" s="1"/>
  <c r="C20" i="20"/>
  <c r="C22" i="20" s="1"/>
  <c r="E16" i="20"/>
  <c r="H11" i="20"/>
  <c r="G10" i="20"/>
  <c r="G16" i="19"/>
  <c r="H18" i="19"/>
  <c r="C17" i="19"/>
  <c r="F22" i="19"/>
  <c r="G10" i="19"/>
  <c r="E10" i="19"/>
  <c r="E11" i="19"/>
  <c r="H11" i="19" s="1"/>
  <c r="H14" i="19"/>
  <c r="D22" i="19"/>
  <c r="C9" i="19"/>
  <c r="E9" i="19" s="1"/>
  <c r="H14" i="17"/>
  <c r="C9" i="17"/>
  <c r="E9" i="17" s="1"/>
  <c r="E10" i="17"/>
  <c r="E11" i="17"/>
  <c r="F10" i="17"/>
  <c r="F9" i="17" s="1"/>
  <c r="E20" i="20" l="1"/>
  <c r="H16" i="20"/>
  <c r="G9" i="20"/>
  <c r="H10" i="20"/>
  <c r="E17" i="19"/>
  <c r="H17" i="19" s="1"/>
  <c r="C16" i="19"/>
  <c r="E16" i="19" s="1"/>
  <c r="H16" i="19" s="1"/>
  <c r="G9" i="19"/>
  <c r="H9" i="19" s="1"/>
  <c r="H10" i="19"/>
  <c r="E20" i="19"/>
  <c r="G20" i="19"/>
  <c r="H11" i="17"/>
  <c r="H9" i="20" l="1"/>
  <c r="G15" i="20"/>
  <c r="E22" i="20"/>
  <c r="H20" i="20"/>
  <c r="C20" i="19"/>
  <c r="H20" i="19"/>
  <c r="C15" i="19"/>
  <c r="C22" i="19" s="1"/>
  <c r="E15" i="19"/>
  <c r="E22" i="19" s="1"/>
  <c r="G9" i="17"/>
  <c r="H9" i="17" s="1"/>
  <c r="H10" i="17"/>
  <c r="H15" i="20" l="1"/>
  <c r="G22" i="20"/>
  <c r="G15" i="19"/>
  <c r="H22" i="20" l="1"/>
  <c r="H15" i="19"/>
  <c r="G22" i="19"/>
  <c r="H22" i="19" s="1"/>
  <c r="D17" i="17" l="1"/>
  <c r="D16" i="17" s="1"/>
  <c r="D20" i="17" s="1"/>
  <c r="D15" i="17" l="1"/>
  <c r="D22" i="17" s="1"/>
  <c r="C15" i="17" l="1"/>
  <c r="E15" i="17" l="1"/>
  <c r="F15" i="17" l="1"/>
  <c r="G15" i="17" l="1"/>
  <c r="H15" i="17" l="1"/>
  <c r="E19" i="17"/>
  <c r="C18" i="17"/>
  <c r="C17" i="17" s="1"/>
  <c r="E17" i="17" l="1"/>
  <c r="C16" i="17"/>
  <c r="E18" i="17"/>
  <c r="E16" i="17" l="1"/>
  <c r="C20" i="17"/>
  <c r="C22" i="17" s="1"/>
  <c r="E20" i="17" l="1"/>
  <c r="E22" i="17" l="1"/>
  <c r="F18" i="17"/>
  <c r="F17" i="17"/>
  <c r="F16" i="17" s="1"/>
  <c r="F20" i="17" s="1"/>
  <c r="F22" i="17" s="1"/>
  <c r="H18" i="17" l="1"/>
  <c r="H19" i="17"/>
  <c r="H17" i="17" l="1"/>
  <c r="H16" i="17" l="1"/>
  <c r="G22" i="17" l="1"/>
  <c r="H22" i="17" s="1"/>
  <c r="H20" i="17"/>
</calcChain>
</file>

<file path=xl/sharedStrings.xml><?xml version="1.0" encoding="utf-8"?>
<sst xmlns="http://schemas.openxmlformats.org/spreadsheetml/2006/main" count="147" uniqueCount="50">
  <si>
    <t>Ordenador del Gasto</t>
  </si>
  <si>
    <t>Responsable de Presupuesto</t>
  </si>
  <si>
    <t>MARTHA LILIANA PERDOMO RAMIREZ</t>
  </si>
  <si>
    <t>TOTAL  RECURSOS FINANCIACIÓN RESERVAS</t>
  </si>
  <si>
    <t>TOTAL</t>
  </si>
  <si>
    <t>Reservas</t>
  </si>
  <si>
    <t>2-2-4-01-02-01</t>
  </si>
  <si>
    <t>Vigencia Anterior</t>
  </si>
  <si>
    <t>2-2-4-01-02</t>
  </si>
  <si>
    <t>Aporte Ordinario</t>
  </si>
  <si>
    <t>2-2-4-01</t>
  </si>
  <si>
    <t>2-2-4</t>
  </si>
  <si>
    <t>Otros Recursos del Balance  de libre destinación</t>
  </si>
  <si>
    <t>2-4-1-08-02</t>
  </si>
  <si>
    <t>Otros Destinación Específica</t>
  </si>
  <si>
    <t>2-4-1-08-01-03</t>
  </si>
  <si>
    <t>2-4-1-08-01</t>
  </si>
  <si>
    <t>Otros Recursos del Balance</t>
  </si>
  <si>
    <t>2-4-1-08</t>
  </si>
  <si>
    <t>RECURSOS DEL BALANCE</t>
  </si>
  <si>
    <t>2-4-1</t>
  </si>
  <si>
    <t>RECURSOS DE CAPITAL</t>
  </si>
  <si>
    <t>2-4</t>
  </si>
  <si>
    <t>% EJECUCIÓN</t>
  </si>
  <si>
    <t>RECAUDO ACUMULADO</t>
  </si>
  <si>
    <t>RECAUDO MES</t>
  </si>
  <si>
    <r>
      <t>RECURSOS QUE RESPALDAN LAS RESERVAS DEFINITIVAS</t>
    </r>
    <r>
      <rPr>
        <b/>
        <vertAlign val="superscript"/>
        <sz val="12"/>
        <color indexed="8"/>
        <rFont val="Arial"/>
        <family val="2"/>
      </rPr>
      <t>3/</t>
    </r>
  </si>
  <si>
    <r>
      <t>MODIFICACIONES</t>
    </r>
    <r>
      <rPr>
        <b/>
        <vertAlign val="superscript"/>
        <sz val="12"/>
        <color indexed="8"/>
        <rFont val="Arial"/>
        <family val="2"/>
      </rPr>
      <t>2/</t>
    </r>
  </si>
  <si>
    <r>
      <t>RECURSOS QUE RESPALDAN LAS RESERVAS CONSTITUIDAS</t>
    </r>
    <r>
      <rPr>
        <b/>
        <vertAlign val="superscript"/>
        <sz val="12"/>
        <color indexed="8"/>
        <rFont val="Arial"/>
        <family val="2"/>
      </rPr>
      <t>1/</t>
    </r>
  </si>
  <si>
    <t>CONCEPTO</t>
  </si>
  <si>
    <t>CÓDIGO PRESUPUESTAL</t>
  </si>
  <si>
    <t>MES:</t>
  </si>
  <si>
    <t>VIGENCIA FISCAL:</t>
  </si>
  <si>
    <t>CÓDIGO:</t>
  </si>
  <si>
    <t>JARDÍN BOTÁNICO "JOSÉ CELESTINO MUTIS"</t>
  </si>
  <si>
    <t>ENTIDAD:</t>
  </si>
  <si>
    <t>EJECUCIÓN DE INGRESOS RESERVAS PRESUPUESTALES
ESTABLECIMIENTOS PÚBLICOS Y UNIDADES ADMINISTRATIVAS ESPECIALES</t>
  </si>
  <si>
    <t xml:space="preserve"> </t>
  </si>
  <si>
    <t>Otros Recursos del Balance de Destinacion Especifica</t>
  </si>
  <si>
    <r>
      <rPr>
        <vertAlign val="superscript"/>
        <sz val="10"/>
        <color indexed="8"/>
        <rFont val="Arial"/>
        <family val="2"/>
      </rPr>
      <t>1, 2 y 3/</t>
    </r>
    <r>
      <rPr>
        <sz val="10"/>
        <color indexed="8"/>
        <rFont val="Arial"/>
        <family val="2"/>
      </rPr>
      <t xml:space="preserve"> Los datos deben coincidir con el Informe de Ejecución de Reservas Presupuestales del sistema BogData</t>
    </r>
  </si>
  <si>
    <t>ADMINISTRACIÓN CENTRAL</t>
  </si>
  <si>
    <t>AURA ELVIRA GOMEZ MARTINEZ</t>
  </si>
  <si>
    <t>VA-Administrados de destinación especifica</t>
  </si>
  <si>
    <t>RB-Administrados de destinación especifica</t>
  </si>
  <si>
    <t>RB-Administrados de libre destinación-VA-Administrados de libre destinación</t>
  </si>
  <si>
    <t>Revisó: Edwin Gracia Meza
 Profesional Presupuesto</t>
  </si>
  <si>
    <t>Elaboró: Daniel Carreño Tovar  -Profesional  Presupuesto</t>
  </si>
  <si>
    <t>FEBRERO</t>
  </si>
  <si>
    <t>Ordenador del Gasto (E)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</si>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</sst>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indexed="8"/>
      <name val="Arial"/>
      <family val="2"/>
    </font>
    <font>
      <b/>
      <sz val="1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6" borderId="8" applyNumberFormat="0" applyAlignment="0" applyProtection="0"/>
    <xf numFmtId="0" fontId="14" fillId="7" borderId="9" applyNumberFormat="0" applyAlignment="0" applyProtection="0"/>
    <xf numFmtId="0" fontId="15" fillId="7" borderId="8" applyNumberFormat="0" applyAlignment="0" applyProtection="0"/>
    <xf numFmtId="0" fontId="16" fillId="0" borderId="10" applyNumberFormat="0" applyFill="0" applyAlignment="0" applyProtection="0"/>
    <xf numFmtId="0" fontId="17" fillId="8" borderId="11" applyNumberFormat="0" applyAlignment="0" applyProtection="0"/>
    <xf numFmtId="0" fontId="18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19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 wrapText="1"/>
    </xf>
    <xf numFmtId="0" fontId="0" fillId="0" borderId="0" xfId="0" applyFill="1"/>
    <xf numFmtId="0" fontId="0" fillId="2" borderId="0" xfId="0" applyFill="1" applyBorder="1"/>
    <xf numFmtId="0" fontId="4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Continuous"/>
    </xf>
    <xf numFmtId="164" fontId="0" fillId="2" borderId="0" xfId="0" applyNumberFormat="1" applyFill="1" applyBorder="1"/>
    <xf numFmtId="165" fontId="0" fillId="2" borderId="0" xfId="46" applyNumberFormat="1" applyFont="1" applyFill="1"/>
    <xf numFmtId="0" fontId="0" fillId="2" borderId="0" xfId="0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5" fillId="2" borderId="4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5" fontId="5" fillId="2" borderId="0" xfId="46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0" borderId="1" xfId="1" applyFont="1" applyFill="1" applyBorder="1" applyAlignment="1">
      <alignment horizontal="right" vertical="center" wrapText="1"/>
    </xf>
    <xf numFmtId="164" fontId="4" fillId="2" borderId="1" xfId="1" applyFont="1" applyFill="1" applyBorder="1" applyAlignment="1">
      <alignment horizontal="right" vertical="center" wrapText="1"/>
    </xf>
    <xf numFmtId="164" fontId="5" fillId="2" borderId="4" xfId="0" applyNumberFormat="1" applyFont="1" applyFill="1" applyBorder="1" applyAlignment="1">
      <alignment horizontal="right" vertical="center" wrapText="1"/>
    </xf>
    <xf numFmtId="164" fontId="5" fillId="2" borderId="2" xfId="1" applyFont="1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64" fontId="4" fillId="2" borderId="16" xfId="1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vertical="center"/>
    </xf>
    <xf numFmtId="10" fontId="5" fillId="2" borderId="15" xfId="2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vertical="center" wrapText="1"/>
    </xf>
    <xf numFmtId="10" fontId="4" fillId="2" borderId="15" xfId="2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right" vertic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2" fillId="2" borderId="21" xfId="0" applyFont="1" applyFill="1" applyBorder="1"/>
    <xf numFmtId="0" fontId="0" fillId="2" borderId="22" xfId="0" applyFill="1" applyBorder="1"/>
    <xf numFmtId="16" fontId="4" fillId="2" borderId="23" xfId="0" quotePrefix="1" applyNumberFormat="1" applyFont="1" applyFill="1" applyBorder="1" applyAlignment="1">
      <alignment vertical="center" wrapText="1"/>
    </xf>
    <xf numFmtId="0" fontId="4" fillId="0" borderId="19" xfId="0" quotePrefix="1" applyFont="1" applyFill="1" applyBorder="1" applyAlignment="1">
      <alignment vertical="center" wrapText="1"/>
    </xf>
    <xf numFmtId="10" fontId="4" fillId="2" borderId="20" xfId="2" applyNumberFormat="1" applyFont="1" applyFill="1" applyBorder="1" applyAlignment="1">
      <alignment horizontal="center" vertical="center" wrapText="1"/>
    </xf>
    <xf numFmtId="10" fontId="4" fillId="2" borderId="26" xfId="2" applyNumberFormat="1" applyFont="1" applyFill="1" applyBorder="1" applyAlignment="1">
      <alignment horizontal="center" vertical="center" wrapText="1"/>
    </xf>
    <xf numFmtId="0" fontId="5" fillId="2" borderId="23" xfId="0" quotePrefix="1" applyFont="1" applyFill="1" applyBorder="1" applyAlignment="1">
      <alignment vertical="center" wrapText="1"/>
    </xf>
    <xf numFmtId="10" fontId="5" fillId="2" borderId="24" xfId="2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10" fontId="4" fillId="2" borderId="27" xfId="2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10" fontId="5" fillId="2" borderId="22" xfId="2" applyNumberFormat="1" applyFont="1" applyFill="1" applyBorder="1" applyAlignment="1">
      <alignment horizontal="right" vertical="center" wrapText="1"/>
    </xf>
    <xf numFmtId="0" fontId="25" fillId="0" borderId="21" xfId="0" applyFont="1" applyBorder="1"/>
    <xf numFmtId="0" fontId="4" fillId="2" borderId="22" xfId="0" applyFont="1" applyFill="1" applyBorder="1" applyAlignment="1">
      <alignment horizontal="centerContinuous"/>
    </xf>
    <xf numFmtId="0" fontId="0" fillId="2" borderId="21" xfId="0" applyFill="1" applyBorder="1"/>
    <xf numFmtId="0" fontId="26" fillId="2" borderId="28" xfId="0" applyFont="1" applyFill="1" applyBorder="1"/>
    <xf numFmtId="0" fontId="3" fillId="2" borderId="29" xfId="0" applyFont="1" applyFill="1" applyBorder="1"/>
    <xf numFmtId="0" fontId="0" fillId="2" borderId="29" xfId="0" applyFill="1" applyBorder="1"/>
    <xf numFmtId="0" fontId="0" fillId="2" borderId="30" xfId="0" applyFill="1" applyBorder="1"/>
    <xf numFmtId="165" fontId="5" fillId="2" borderId="0" xfId="0" applyNumberFormat="1" applyFont="1" applyFill="1" applyBorder="1" applyAlignment="1">
      <alignment vertical="center" wrapText="1"/>
    </xf>
    <xf numFmtId="165" fontId="0" fillId="2" borderId="0" xfId="46" applyNumberFormat="1" applyFont="1" applyFill="1" applyBorder="1" applyAlignment="1">
      <alignment horizontal="right" vertical="center"/>
    </xf>
    <xf numFmtId="164" fontId="0" fillId="2" borderId="0" xfId="0" applyNumberFormat="1" applyFill="1"/>
    <xf numFmtId="164" fontId="4" fillId="2" borderId="0" xfId="0" applyNumberFormat="1" applyFont="1" applyFill="1" applyBorder="1"/>
    <xf numFmtId="164" fontId="0" fillId="2" borderId="0" xfId="0" applyNumberFormat="1" applyFill="1" applyAlignment="1">
      <alignment vertical="center" wrapText="1"/>
    </xf>
    <xf numFmtId="3" fontId="0" fillId="2" borderId="0" xfId="0" applyNumberFormat="1" applyFill="1" applyAlignment="1">
      <alignment vertical="center" wrapText="1"/>
    </xf>
    <xf numFmtId="0" fontId="0" fillId="2" borderId="31" xfId="0" applyFont="1" applyFill="1" applyBorder="1" applyAlignment="1">
      <alignment horizontal="left" vertical="center"/>
    </xf>
    <xf numFmtId="165" fontId="0" fillId="0" borderId="0" xfId="48" applyNumberFormat="1" applyFont="1" applyAlignment="1">
      <alignment vertical="top"/>
    </xf>
    <xf numFmtId="165" fontId="21" fillId="0" borderId="0" xfId="48" applyNumberFormat="1" applyFont="1" applyAlignment="1">
      <alignment vertical="top"/>
    </xf>
    <xf numFmtId="164" fontId="4" fillId="0" borderId="1" xfId="0" applyNumberFormat="1" applyFont="1" applyFill="1" applyBorder="1" applyAlignment="1">
      <alignment horizontal="right" vertical="center" wrapText="1"/>
    </xf>
    <xf numFmtId="10" fontId="4" fillId="0" borderId="20" xfId="2" applyNumberFormat="1" applyFont="1" applyFill="1" applyBorder="1" applyAlignment="1">
      <alignment horizontal="center" vertical="center" wrapText="1"/>
    </xf>
    <xf numFmtId="164" fontId="0" fillId="34" borderId="0" xfId="0" applyNumberFormat="1" applyFill="1"/>
    <xf numFmtId="164" fontId="0" fillId="35" borderId="0" xfId="0" applyNumberFormat="1" applyFill="1"/>
    <xf numFmtId="164" fontId="0" fillId="35" borderId="0" xfId="0" applyNumberFormat="1" applyFill="1" applyAlignment="1">
      <alignment vertical="center" wrapText="1"/>
    </xf>
    <xf numFmtId="164" fontId="0" fillId="36" borderId="0" xfId="0" applyNumberFormat="1" applyFill="1"/>
    <xf numFmtId="0" fontId="0" fillId="36" borderId="0" xfId="0" applyFill="1" applyAlignment="1">
      <alignment vertical="center" wrapText="1"/>
    </xf>
    <xf numFmtId="0" fontId="4" fillId="0" borderId="25" xfId="0" quotePrefix="1" applyFont="1" applyFill="1" applyBorder="1" applyAlignment="1">
      <alignment vertical="center" wrapText="1"/>
    </xf>
    <xf numFmtId="164" fontId="4" fillId="0" borderId="16" xfId="1" applyFont="1" applyFill="1" applyBorder="1" applyAlignment="1">
      <alignment horizontal="right" vertical="center" wrapText="1"/>
    </xf>
    <xf numFmtId="10" fontId="4" fillId="0" borderId="26" xfId="2" applyNumberFormat="1" applyFont="1" applyFill="1" applyBorder="1" applyAlignment="1">
      <alignment horizontal="center" vertical="center" wrapText="1"/>
    </xf>
    <xf numFmtId="165" fontId="5" fillId="2" borderId="32" xfId="0" applyNumberFormat="1" applyFont="1" applyFill="1" applyBorder="1" applyAlignment="1">
      <alignment vertical="center" wrapText="1"/>
    </xf>
    <xf numFmtId="165" fontId="5" fillId="2" borderId="22" xfId="0" applyNumberFormat="1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</cellXfs>
  <cellStyles count="52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Énfasis1 2" xfId="40"/>
    <cellStyle name="60% - Énfasis2 2" xfId="41"/>
    <cellStyle name="60% - Énfasis3 2" xfId="42"/>
    <cellStyle name="60% - Énfasis4 2" xfId="43"/>
    <cellStyle name="60% - Énfasis5 2" xfId="44"/>
    <cellStyle name="60% - Énfasis6 2" xfId="45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Incorrecto" xfId="8" builtinId="27" customBuiltin="1"/>
    <cellStyle name="Millares" xfId="46" builtinId="3"/>
    <cellStyle name="Millares [0]" xfId="1" builtinId="6"/>
    <cellStyle name="Millares 2" xfId="36"/>
    <cellStyle name="Millares 3" xfId="48"/>
    <cellStyle name="Millares 4" xfId="49"/>
    <cellStyle name="Millares 5" xfId="51"/>
    <cellStyle name="Neutral 2" xfId="39"/>
    <cellStyle name="Normal" xfId="0" builtinId="0"/>
    <cellStyle name="Normal 2" xfId="37"/>
    <cellStyle name="Normal 3" xfId="47"/>
    <cellStyle name="Normal 4" xfId="50"/>
    <cellStyle name="Notas" xfId="15" builtinId="10" customBuiltin="1"/>
    <cellStyle name="Porcentaje" xfId="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 2" xfId="4" builtinId="17" customBuiltin="1"/>
    <cellStyle name="Título 3" xfId="5" builtinId="18" customBuiltin="1"/>
    <cellStyle name="Título 4" xfId="38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38100</xdr:rowOff>
    </xdr:from>
    <xdr:ext cx="2257425" cy="108585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22574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38100</xdr:rowOff>
    </xdr:from>
    <xdr:ext cx="2257425" cy="108585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22574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1</xdr:row>
      <xdr:rowOff>123825</xdr:rowOff>
    </xdr:from>
    <xdr:ext cx="2257425" cy="108585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23850"/>
          <a:ext cx="22574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1057274</xdr:colOff>
      <xdr:row>30</xdr:row>
      <xdr:rowOff>104776</xdr:rowOff>
    </xdr:from>
    <xdr:to>
      <xdr:col>1</xdr:col>
      <xdr:colOff>2305050</xdr:colOff>
      <xdr:row>32</xdr:row>
      <xdr:rowOff>17146</xdr:rowOff>
    </xdr:to>
    <xdr:pic>
      <xdr:nvPicPr>
        <xdr:cNvPr id="3" name="image3.png" descr="C:\Users\user1\Documents\firma oscura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09924" y="10725151"/>
          <a:ext cx="1247776" cy="312420"/>
        </a:xfrm>
        <a:prstGeom prst="rect">
          <a:avLst/>
        </a:prstGeom>
      </xdr:spPr>
    </xdr:pic>
    <xdr:clientData/>
  </xdr:twoCellAnchor>
  <xdr:twoCellAnchor editAs="oneCell">
    <xdr:from>
      <xdr:col>1</xdr:col>
      <xdr:colOff>1257300</xdr:colOff>
      <xdr:row>31</xdr:row>
      <xdr:rowOff>133350</xdr:rowOff>
    </xdr:from>
    <xdr:to>
      <xdr:col>1</xdr:col>
      <xdr:colOff>2809875</xdr:colOff>
      <xdr:row>33</xdr:row>
      <xdr:rowOff>190500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09950" y="10953750"/>
          <a:ext cx="1552575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showWhiteSpace="0" topLeftCell="A8" zoomScaleNormal="100" zoomScaleSheetLayoutView="85" zoomScalePageLayoutView="80" workbookViewId="0">
      <selection activeCell="G14" sqref="G14"/>
    </sheetView>
  </sheetViews>
  <sheetFormatPr baseColWidth="10" defaultColWidth="11.42578125" defaultRowHeight="15" x14ac:dyDescent="0.25"/>
  <cols>
    <col min="1" max="1" width="32.28515625" style="1" customWidth="1"/>
    <col min="2" max="2" width="52.28515625" style="1" customWidth="1"/>
    <col min="3" max="3" width="23" style="1" customWidth="1"/>
    <col min="4" max="4" width="24.5703125" style="1" customWidth="1"/>
    <col min="5" max="5" width="19.85546875" style="1" customWidth="1"/>
    <col min="6" max="6" width="24.140625" style="1" bestFit="1" customWidth="1"/>
    <col min="7" max="7" width="21.7109375" style="1" bestFit="1" customWidth="1"/>
    <col min="8" max="8" width="18.42578125" style="1" customWidth="1"/>
    <col min="9" max="9" width="26.7109375" style="1" hidden="1" customWidth="1"/>
    <col min="10" max="10" width="14.140625" style="1" hidden="1" customWidth="1"/>
    <col min="11" max="16384" width="11.42578125" style="1"/>
  </cols>
  <sheetData>
    <row r="1" spans="1:11" ht="15.75" thickBot="1" x14ac:dyDescent="0.3"/>
    <row r="2" spans="1:11" ht="96" customHeight="1" x14ac:dyDescent="0.25">
      <c r="A2" s="40" t="s">
        <v>37</v>
      </c>
      <c r="B2" s="87" t="s">
        <v>36</v>
      </c>
      <c r="C2" s="87"/>
      <c r="D2" s="87"/>
      <c r="E2" s="87"/>
      <c r="F2" s="87"/>
      <c r="G2" s="87"/>
      <c r="H2" s="88"/>
    </row>
    <row r="3" spans="1:11" ht="25.5" customHeight="1" x14ac:dyDescent="0.25">
      <c r="A3" s="41" t="s">
        <v>35</v>
      </c>
      <c r="B3" s="89" t="s">
        <v>34</v>
      </c>
      <c r="C3" s="89"/>
      <c r="D3" s="89"/>
      <c r="E3" s="89"/>
      <c r="F3" s="89"/>
      <c r="G3" s="89"/>
      <c r="H3" s="90"/>
    </row>
    <row r="4" spans="1:11" ht="25.5" customHeight="1" x14ac:dyDescent="0.25">
      <c r="A4" s="41" t="s">
        <v>33</v>
      </c>
      <c r="B4" s="89">
        <v>218</v>
      </c>
      <c r="C4" s="89"/>
      <c r="D4" s="89"/>
      <c r="E4" s="89"/>
      <c r="F4" s="89"/>
      <c r="G4" s="89"/>
      <c r="H4" s="90"/>
    </row>
    <row r="5" spans="1:11" ht="25.5" customHeight="1" x14ac:dyDescent="0.25">
      <c r="A5" s="41" t="s">
        <v>32</v>
      </c>
      <c r="B5" s="89">
        <v>2023</v>
      </c>
      <c r="C5" s="89"/>
      <c r="D5" s="89"/>
      <c r="E5" s="89"/>
      <c r="F5" s="89"/>
      <c r="G5" s="89"/>
      <c r="H5" s="90"/>
    </row>
    <row r="6" spans="1:11" ht="25.5" customHeight="1" x14ac:dyDescent="0.25">
      <c r="A6" s="41" t="s">
        <v>31</v>
      </c>
      <c r="B6" s="89" t="s">
        <v>47</v>
      </c>
      <c r="C6" s="89"/>
      <c r="D6" s="89"/>
      <c r="E6" s="89"/>
      <c r="F6" s="89"/>
      <c r="G6" s="89"/>
      <c r="H6" s="90"/>
    </row>
    <row r="7" spans="1:11" ht="15.75" thickBot="1" x14ac:dyDescent="0.3">
      <c r="A7" s="42"/>
      <c r="B7" s="4"/>
      <c r="C7" s="4"/>
      <c r="D7" s="4"/>
      <c r="E7" s="4"/>
      <c r="F7" s="4"/>
      <c r="G7" s="4"/>
      <c r="H7" s="43"/>
    </row>
    <row r="8" spans="1:11" ht="78" customHeight="1" thickBot="1" x14ac:dyDescent="0.3">
      <c r="A8" s="28" t="s">
        <v>30</v>
      </c>
      <c r="B8" s="29" t="s">
        <v>29</v>
      </c>
      <c r="C8" s="30" t="s">
        <v>28</v>
      </c>
      <c r="D8" s="30" t="s">
        <v>27</v>
      </c>
      <c r="E8" s="30" t="s">
        <v>26</v>
      </c>
      <c r="F8" s="30" t="s">
        <v>25</v>
      </c>
      <c r="G8" s="30" t="s">
        <v>24</v>
      </c>
      <c r="H8" s="31" t="s">
        <v>23</v>
      </c>
    </row>
    <row r="9" spans="1:11" s="2" customFormat="1" ht="29.25" customHeight="1" x14ac:dyDescent="0.25">
      <c r="A9" s="44" t="s">
        <v>37</v>
      </c>
      <c r="B9" s="27" t="s">
        <v>21</v>
      </c>
      <c r="C9" s="25">
        <f t="shared" ref="C9:G9" si="0">+C10</f>
        <v>1163408299</v>
      </c>
      <c r="D9" s="25">
        <f t="shared" si="0"/>
        <v>0</v>
      </c>
      <c r="E9" s="25">
        <f>C9-D9</f>
        <v>1163408299</v>
      </c>
      <c r="F9" s="25">
        <f t="shared" si="0"/>
        <v>19136527</v>
      </c>
      <c r="G9" s="25">
        <f t="shared" si="0"/>
        <v>19136527</v>
      </c>
      <c r="H9" s="49">
        <f>IF(+G9=0,0,+G9/E9)</f>
        <v>1.6448676716891805E-2</v>
      </c>
    </row>
    <row r="10" spans="1:11" s="2" customFormat="1" ht="29.25" customHeight="1" x14ac:dyDescent="0.25">
      <c r="A10" s="45" t="s">
        <v>20</v>
      </c>
      <c r="B10" s="19" t="s">
        <v>19</v>
      </c>
      <c r="C10" s="22">
        <f>+C11</f>
        <v>1163408299</v>
      </c>
      <c r="D10" s="22">
        <f>+D11</f>
        <v>0</v>
      </c>
      <c r="E10" s="23">
        <f t="shared" ref="E10:E14" si="1">C10-D10</f>
        <v>1163408299</v>
      </c>
      <c r="F10" s="22">
        <f>+F11</f>
        <v>19136527</v>
      </c>
      <c r="G10" s="22">
        <f>G11</f>
        <v>19136527</v>
      </c>
      <c r="H10" s="46">
        <f t="shared" ref="H10:H14" si="2">IF(+G10=0,0,+G10/E10)</f>
        <v>1.6448676716891805E-2</v>
      </c>
    </row>
    <row r="11" spans="1:11" s="2" customFormat="1" ht="29.25" customHeight="1" x14ac:dyDescent="0.25">
      <c r="A11" s="45" t="s">
        <v>18</v>
      </c>
      <c r="B11" s="19" t="s">
        <v>17</v>
      </c>
      <c r="C11" s="22">
        <f>C14+C13+C12</f>
        <v>1163408299</v>
      </c>
      <c r="D11" s="22">
        <f>D14+D13</f>
        <v>0</v>
      </c>
      <c r="E11" s="23">
        <f t="shared" si="1"/>
        <v>1163408299</v>
      </c>
      <c r="F11" s="22">
        <f>F14+F13</f>
        <v>19136527</v>
      </c>
      <c r="G11" s="22">
        <f>G14+G13</f>
        <v>19136527</v>
      </c>
      <c r="H11" s="46">
        <f t="shared" si="2"/>
        <v>1.6448676716891805E-2</v>
      </c>
    </row>
    <row r="12" spans="1:11" s="2" customFormat="1" ht="29.25" customHeight="1" x14ac:dyDescent="0.25">
      <c r="A12" s="45" t="s">
        <v>16</v>
      </c>
      <c r="B12" s="19" t="s">
        <v>38</v>
      </c>
      <c r="C12" s="22">
        <v>218608731</v>
      </c>
      <c r="D12" s="22">
        <f>0</f>
        <v>0</v>
      </c>
      <c r="E12" s="22">
        <f t="shared" si="1"/>
        <v>218608731</v>
      </c>
      <c r="F12" s="22">
        <f>0</f>
        <v>0</v>
      </c>
      <c r="G12" s="22">
        <f>F12</f>
        <v>0</v>
      </c>
      <c r="H12" s="73">
        <f t="shared" si="2"/>
        <v>0</v>
      </c>
      <c r="I12" s="77" t="s">
        <v>43</v>
      </c>
      <c r="J12" s="78"/>
    </row>
    <row r="13" spans="1:11" s="2" customFormat="1" ht="29.25" customHeight="1" x14ac:dyDescent="0.25">
      <c r="A13" s="45" t="s">
        <v>15</v>
      </c>
      <c r="B13" s="19" t="s">
        <v>14</v>
      </c>
      <c r="C13" s="22">
        <v>390434507</v>
      </c>
      <c r="D13" s="72">
        <f>0</f>
        <v>0</v>
      </c>
      <c r="E13" s="22">
        <f t="shared" si="1"/>
        <v>390434507</v>
      </c>
      <c r="F13" s="22">
        <v>0</v>
      </c>
      <c r="G13" s="22">
        <f>F13</f>
        <v>0</v>
      </c>
      <c r="H13" s="73">
        <f t="shared" si="2"/>
        <v>0</v>
      </c>
      <c r="I13" s="75" t="s">
        <v>42</v>
      </c>
      <c r="J13" s="76"/>
    </row>
    <row r="14" spans="1:11" s="2" customFormat="1" ht="29.25" customHeight="1" thickBot="1" x14ac:dyDescent="0.3">
      <c r="A14" s="79" t="s">
        <v>13</v>
      </c>
      <c r="B14" s="32" t="s">
        <v>12</v>
      </c>
      <c r="C14" s="80">
        <v>554365061</v>
      </c>
      <c r="D14" s="80">
        <f>0</f>
        <v>0</v>
      </c>
      <c r="E14" s="80">
        <f t="shared" si="1"/>
        <v>554365061</v>
      </c>
      <c r="F14" s="80">
        <v>19136527</v>
      </c>
      <c r="G14" s="22">
        <f>F14</f>
        <v>19136527</v>
      </c>
      <c r="H14" s="81">
        <f t="shared" si="2"/>
        <v>3.4519720570918157E-2</v>
      </c>
      <c r="I14" s="74" t="s">
        <v>44</v>
      </c>
      <c r="J14" s="68"/>
      <c r="K14" s="67"/>
    </row>
    <row r="15" spans="1:11" ht="29.25" customHeight="1" thickBot="1" x14ac:dyDescent="0.3">
      <c r="A15" s="34" t="s">
        <v>4</v>
      </c>
      <c r="B15" s="20"/>
      <c r="C15" s="24">
        <f>+C9</f>
        <v>1163408299</v>
      </c>
      <c r="D15" s="24">
        <f>+D9</f>
        <v>0</v>
      </c>
      <c r="E15" s="24">
        <f>+E9</f>
        <v>1163408299</v>
      </c>
      <c r="F15" s="24">
        <f>+F9</f>
        <v>19136527</v>
      </c>
      <c r="G15" s="24">
        <f>+G9</f>
        <v>19136527</v>
      </c>
      <c r="H15" s="35">
        <f t="shared" ref="H15:H22" si="3">IF(+G15=0,0,+G15/E15)</f>
        <v>1.6448676716891805E-2</v>
      </c>
      <c r="I15" s="65"/>
      <c r="J15" s="70"/>
    </row>
    <row r="16" spans="1:11" ht="29.25" customHeight="1" x14ac:dyDescent="0.25">
      <c r="A16" s="48" t="s">
        <v>11</v>
      </c>
      <c r="B16" s="27" t="s">
        <v>40</v>
      </c>
      <c r="C16" s="25">
        <f t="shared" ref="C16:D18" si="4">+C17</f>
        <v>5449617392</v>
      </c>
      <c r="D16" s="25">
        <f t="shared" si="4"/>
        <v>0</v>
      </c>
      <c r="E16" s="25">
        <f>+C16-D16</f>
        <v>5449617392</v>
      </c>
      <c r="F16" s="25">
        <f>+F17</f>
        <v>194727157</v>
      </c>
      <c r="G16" s="25">
        <f>G17</f>
        <v>194727157</v>
      </c>
      <c r="H16" s="49">
        <f t="shared" si="3"/>
        <v>3.5732262100795935E-2</v>
      </c>
      <c r="I16" s="65"/>
      <c r="J16" s="65"/>
    </row>
    <row r="17" spans="1:10" ht="29.25" customHeight="1" x14ac:dyDescent="0.25">
      <c r="A17" s="50" t="s">
        <v>10</v>
      </c>
      <c r="B17" s="21" t="s">
        <v>9</v>
      </c>
      <c r="C17" s="23">
        <f t="shared" si="4"/>
        <v>5449617392</v>
      </c>
      <c r="D17" s="23">
        <f t="shared" si="4"/>
        <v>0</v>
      </c>
      <c r="E17" s="23">
        <f>+C17-D17</f>
        <v>5449617392</v>
      </c>
      <c r="F17" s="23">
        <f>+F18</f>
        <v>194727157</v>
      </c>
      <c r="G17" s="23">
        <f>G18</f>
        <v>194727157</v>
      </c>
      <c r="H17" s="46">
        <f t="shared" si="3"/>
        <v>3.5732262100795935E-2</v>
      </c>
      <c r="I17" s="65"/>
    </row>
    <row r="18" spans="1:10" ht="29.25" customHeight="1" x14ac:dyDescent="0.25">
      <c r="A18" s="50" t="s">
        <v>8</v>
      </c>
      <c r="B18" s="21" t="s">
        <v>7</v>
      </c>
      <c r="C18" s="23">
        <f>+C19</f>
        <v>5449617392</v>
      </c>
      <c r="D18" s="23">
        <f t="shared" si="4"/>
        <v>0</v>
      </c>
      <c r="E18" s="23">
        <f>+C18-D18</f>
        <v>5449617392</v>
      </c>
      <c r="F18" s="23">
        <f>+F19</f>
        <v>194727157</v>
      </c>
      <c r="G18" s="23">
        <f>G19</f>
        <v>194727157</v>
      </c>
      <c r="H18" s="46">
        <f t="shared" si="3"/>
        <v>3.5732262100795935E-2</v>
      </c>
      <c r="I18" s="65"/>
    </row>
    <row r="19" spans="1:10" ht="29.25" customHeight="1" thickBot="1" x14ac:dyDescent="0.3">
      <c r="A19" s="51" t="s">
        <v>6</v>
      </c>
      <c r="B19" s="36" t="s">
        <v>5</v>
      </c>
      <c r="C19" s="33">
        <v>5449617392</v>
      </c>
      <c r="D19" s="23">
        <f>0</f>
        <v>0</v>
      </c>
      <c r="E19" s="33">
        <f>+C19-D19</f>
        <v>5449617392</v>
      </c>
      <c r="F19" s="23">
        <v>194727157</v>
      </c>
      <c r="G19" s="23">
        <f>F19</f>
        <v>194727157</v>
      </c>
      <c r="H19" s="47">
        <f t="shared" si="3"/>
        <v>3.5732262100795935E-2</v>
      </c>
      <c r="I19" s="65"/>
      <c r="J19" s="67"/>
    </row>
    <row r="20" spans="1:10" ht="29.25" customHeight="1" thickBot="1" x14ac:dyDescent="0.3">
      <c r="A20" s="37" t="s">
        <v>4</v>
      </c>
      <c r="B20" s="20"/>
      <c r="C20" s="24">
        <f>+C16</f>
        <v>5449617392</v>
      </c>
      <c r="D20" s="24">
        <f>+D16</f>
        <v>0</v>
      </c>
      <c r="E20" s="24">
        <f>+E16</f>
        <v>5449617392</v>
      </c>
      <c r="F20" s="24">
        <f>+F16</f>
        <v>194727157</v>
      </c>
      <c r="G20" s="24">
        <f t="shared" ref="G20" si="5">+G16</f>
        <v>194727157</v>
      </c>
      <c r="H20" s="38">
        <f t="shared" si="3"/>
        <v>3.5732262100795935E-2</v>
      </c>
      <c r="I20" s="65"/>
      <c r="J20" s="13"/>
    </row>
    <row r="21" spans="1:10" ht="15.75" thickBot="1" x14ac:dyDescent="0.3">
      <c r="A21" s="52"/>
      <c r="B21" s="5"/>
      <c r="C21" s="26"/>
      <c r="D21" s="26"/>
      <c r="E21" s="26"/>
      <c r="F21" s="64"/>
      <c r="G21" s="64"/>
      <c r="H21" s="53"/>
      <c r="I21" s="65"/>
      <c r="J21" s="71"/>
    </row>
    <row r="22" spans="1:10" ht="34.5" customHeight="1" thickBot="1" x14ac:dyDescent="0.3">
      <c r="A22" s="37" t="s">
        <v>3</v>
      </c>
      <c r="B22" s="16"/>
      <c r="C22" s="39">
        <f>+C20+C15</f>
        <v>6613025691</v>
      </c>
      <c r="D22" s="39">
        <f>+D20+D15</f>
        <v>0</v>
      </c>
      <c r="E22" s="39">
        <f>+E20+E15</f>
        <v>6613025691</v>
      </c>
      <c r="F22" s="24">
        <f>F15+F20</f>
        <v>213863684</v>
      </c>
      <c r="G22" s="24">
        <f>+G20+G15</f>
        <v>213863684</v>
      </c>
      <c r="H22" s="35">
        <f t="shared" si="3"/>
        <v>3.233976306655785E-2</v>
      </c>
      <c r="I22" s="65"/>
    </row>
    <row r="23" spans="1:10" ht="15.75" x14ac:dyDescent="0.25">
      <c r="A23" s="54"/>
      <c r="B23" s="7"/>
      <c r="C23" s="18"/>
      <c r="D23" s="63"/>
      <c r="E23" s="63"/>
      <c r="F23" s="63"/>
      <c r="G23" s="63"/>
      <c r="H23" s="82"/>
      <c r="I23" s="65"/>
    </row>
    <row r="24" spans="1:10" ht="15.75" x14ac:dyDescent="0.25">
      <c r="A24" s="54"/>
      <c r="B24" s="7"/>
      <c r="C24" s="63"/>
      <c r="D24" s="63"/>
      <c r="E24" s="63"/>
      <c r="F24" s="63"/>
      <c r="G24" s="63"/>
      <c r="H24" s="83"/>
      <c r="I24" s="65"/>
    </row>
    <row r="25" spans="1:10" ht="15.75" x14ac:dyDescent="0.25">
      <c r="A25" s="54"/>
      <c r="B25" s="7"/>
      <c r="C25" s="63"/>
      <c r="D25" s="63"/>
      <c r="E25" s="63"/>
      <c r="F25" s="63"/>
      <c r="G25" s="63"/>
      <c r="H25" s="55"/>
      <c r="I25" s="65"/>
    </row>
    <row r="26" spans="1:10" ht="15.75" x14ac:dyDescent="0.25">
      <c r="A26" s="54"/>
      <c r="B26" s="7"/>
      <c r="C26" s="71"/>
      <c r="D26" s="6"/>
      <c r="E26" s="17"/>
      <c r="F26" s="6"/>
      <c r="G26" s="6"/>
      <c r="H26" s="55"/>
    </row>
    <row r="27" spans="1:10" ht="17.25" customHeight="1" x14ac:dyDescent="0.25">
      <c r="A27" s="91" t="s">
        <v>41</v>
      </c>
      <c r="B27" s="92"/>
      <c r="C27" s="92"/>
      <c r="D27" s="92" t="s">
        <v>2</v>
      </c>
      <c r="E27" s="92"/>
      <c r="F27" s="92"/>
      <c r="G27" s="92"/>
      <c r="H27" s="93"/>
    </row>
    <row r="28" spans="1:10" ht="15.75" x14ac:dyDescent="0.25">
      <c r="A28" s="84" t="s">
        <v>1</v>
      </c>
      <c r="B28" s="85"/>
      <c r="C28" s="85"/>
      <c r="D28" s="85" t="s">
        <v>0</v>
      </c>
      <c r="E28" s="85"/>
      <c r="F28" s="85"/>
      <c r="G28" s="85"/>
      <c r="H28" s="86"/>
    </row>
    <row r="29" spans="1:10" ht="15.75" x14ac:dyDescent="0.25">
      <c r="A29" s="56" t="s">
        <v>39</v>
      </c>
      <c r="B29" s="8"/>
      <c r="C29" s="9"/>
      <c r="D29" s="9"/>
      <c r="E29" s="9"/>
      <c r="F29" s="4"/>
      <c r="G29" s="10"/>
      <c r="H29" s="57"/>
    </row>
    <row r="30" spans="1:10" ht="15.75" x14ac:dyDescent="0.25">
      <c r="A30" s="58"/>
      <c r="B30" s="8"/>
      <c r="C30" s="9"/>
      <c r="D30" s="4"/>
      <c r="E30" s="9"/>
      <c r="F30" s="11"/>
      <c r="G30" s="10"/>
      <c r="H30" s="57"/>
    </row>
    <row r="31" spans="1:10" ht="15.75" x14ac:dyDescent="0.25">
      <c r="A31" s="69"/>
      <c r="B31" s="8"/>
      <c r="C31" s="9"/>
      <c r="D31" s="4"/>
      <c r="E31" s="9"/>
      <c r="F31" s="11"/>
      <c r="G31" s="10"/>
      <c r="H31" s="57"/>
    </row>
    <row r="32" spans="1:10" ht="15.75" x14ac:dyDescent="0.25">
      <c r="A32" s="69" t="s">
        <v>45</v>
      </c>
      <c r="B32" s="14"/>
      <c r="C32" s="15"/>
      <c r="D32" s="66"/>
      <c r="E32" s="9"/>
      <c r="F32" s="11"/>
      <c r="G32" s="10"/>
      <c r="H32" s="57"/>
    </row>
    <row r="33" spans="1:8" x14ac:dyDescent="0.25">
      <c r="A33" s="69" t="s">
        <v>46</v>
      </c>
      <c r="B33" s="14"/>
      <c r="C33" s="4"/>
      <c r="D33" s="4"/>
      <c r="E33" s="4"/>
      <c r="F33" s="4"/>
      <c r="G33" s="12"/>
      <c r="H33" s="43"/>
    </row>
    <row r="34" spans="1:8" ht="15.75" thickBot="1" x14ac:dyDescent="0.3">
      <c r="A34" s="59"/>
      <c r="B34" s="60"/>
      <c r="C34" s="60"/>
      <c r="D34" s="61"/>
      <c r="E34" s="61"/>
      <c r="F34" s="61"/>
      <c r="G34" s="61"/>
      <c r="H34" s="62"/>
    </row>
    <row r="37" spans="1:8" x14ac:dyDescent="0.25">
      <c r="B37" s="3"/>
    </row>
  </sheetData>
  <mergeCells count="9">
    <mergeCell ref="A28:C28"/>
    <mergeCell ref="D28:H28"/>
    <mergeCell ref="B2:H2"/>
    <mergeCell ref="B3:H3"/>
    <mergeCell ref="B4:H4"/>
    <mergeCell ref="B5:H5"/>
    <mergeCell ref="B6:H6"/>
    <mergeCell ref="A27:C27"/>
    <mergeCell ref="D27:H2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6" orientation="landscape" r:id="rId1"/>
  <headerFooter>
    <oddFooter xml:space="preserve">&amp;C&amp;G&amp;R&amp;"Arial,Normal"&amp;12 &amp;10 
11-F.21
V.3&amp;11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showWhiteSpace="0" topLeftCell="A7" zoomScaleNormal="100" zoomScaleSheetLayoutView="85" zoomScalePageLayoutView="80" workbookViewId="0">
      <selection activeCell="G14" sqref="G14"/>
    </sheetView>
  </sheetViews>
  <sheetFormatPr baseColWidth="10" defaultColWidth="11.42578125" defaultRowHeight="15" x14ac:dyDescent="0.25"/>
  <cols>
    <col min="1" max="1" width="32.28515625" style="1" customWidth="1"/>
    <col min="2" max="2" width="52.28515625" style="1" customWidth="1"/>
    <col min="3" max="3" width="23" style="1" customWidth="1"/>
    <col min="4" max="4" width="24.5703125" style="1" customWidth="1"/>
    <col min="5" max="5" width="19.85546875" style="1" customWidth="1"/>
    <col min="6" max="6" width="24.140625" style="1" bestFit="1" customWidth="1"/>
    <col min="7" max="7" width="21.7109375" style="1" bestFit="1" customWidth="1"/>
    <col min="8" max="8" width="18.42578125" style="1" customWidth="1"/>
    <col min="9" max="9" width="26.7109375" style="1" hidden="1" customWidth="1"/>
    <col min="10" max="10" width="14.140625" style="1" hidden="1" customWidth="1"/>
    <col min="11" max="16384" width="11.42578125" style="1"/>
  </cols>
  <sheetData>
    <row r="1" spans="1:11" ht="15.75" thickBot="1" x14ac:dyDescent="0.3"/>
    <row r="2" spans="1:11" ht="96" customHeight="1" x14ac:dyDescent="0.25">
      <c r="A2" s="40" t="s">
        <v>37</v>
      </c>
      <c r="B2" s="87" t="s">
        <v>36</v>
      </c>
      <c r="C2" s="87"/>
      <c r="D2" s="87"/>
      <c r="E2" s="87"/>
      <c r="F2" s="87"/>
      <c r="G2" s="87"/>
      <c r="H2" s="88"/>
    </row>
    <row r="3" spans="1:11" ht="25.5" customHeight="1" x14ac:dyDescent="0.25">
      <c r="A3" s="41" t="s">
        <v>35</v>
      </c>
      <c r="B3" s="89" t="s">
        <v>34</v>
      </c>
      <c r="C3" s="89"/>
      <c r="D3" s="89"/>
      <c r="E3" s="89"/>
      <c r="F3" s="89"/>
      <c r="G3" s="89"/>
      <c r="H3" s="90"/>
    </row>
    <row r="4" spans="1:11" ht="25.5" customHeight="1" x14ac:dyDescent="0.25">
      <c r="A4" s="41" t="s">
        <v>33</v>
      </c>
      <c r="B4" s="89">
        <v>218</v>
      </c>
      <c r="C4" s="89"/>
      <c r="D4" s="89"/>
      <c r="E4" s="89"/>
      <c r="F4" s="89"/>
      <c r="G4" s="89"/>
      <c r="H4" s="90"/>
    </row>
    <row r="5" spans="1:11" ht="25.5" customHeight="1" x14ac:dyDescent="0.25">
      <c r="A5" s="41" t="s">
        <v>32</v>
      </c>
      <c r="B5" s="89">
        <v>2023</v>
      </c>
      <c r="C5" s="89"/>
      <c r="D5" s="89"/>
      <c r="E5" s="89"/>
      <c r="F5" s="89"/>
      <c r="G5" s="89"/>
      <c r="H5" s="90"/>
    </row>
    <row r="6" spans="1:11" ht="25.5" customHeight="1" x14ac:dyDescent="0.25">
      <c r="A6" s="41" t="s">
        <v>31</v>
      </c>
      <c r="B6" s="89" t="s">
        <v>47</v>
      </c>
      <c r="C6" s="89"/>
      <c r="D6" s="89"/>
      <c r="E6" s="89"/>
      <c r="F6" s="89"/>
      <c r="G6" s="89"/>
      <c r="H6" s="90"/>
    </row>
    <row r="7" spans="1:11" ht="15.75" thickBot="1" x14ac:dyDescent="0.3">
      <c r="A7" s="42"/>
      <c r="B7" s="4"/>
      <c r="C7" s="4"/>
      <c r="D7" s="4"/>
      <c r="E7" s="4"/>
      <c r="F7" s="4"/>
      <c r="G7" s="4"/>
      <c r="H7" s="43"/>
    </row>
    <row r="8" spans="1:11" ht="78" customHeight="1" thickBot="1" x14ac:dyDescent="0.3">
      <c r="A8" s="28" t="s">
        <v>30</v>
      </c>
      <c r="B8" s="29" t="s">
        <v>29</v>
      </c>
      <c r="C8" s="30" t="s">
        <v>28</v>
      </c>
      <c r="D8" s="30" t="s">
        <v>27</v>
      </c>
      <c r="E8" s="30" t="s">
        <v>26</v>
      </c>
      <c r="F8" s="30" t="s">
        <v>25</v>
      </c>
      <c r="G8" s="30" t="s">
        <v>24</v>
      </c>
      <c r="H8" s="31" t="s">
        <v>23</v>
      </c>
    </row>
    <row r="9" spans="1:11" s="2" customFormat="1" ht="29.25" customHeight="1" x14ac:dyDescent="0.25">
      <c r="A9" s="44" t="s">
        <v>22</v>
      </c>
      <c r="B9" s="27" t="s">
        <v>21</v>
      </c>
      <c r="C9" s="25">
        <f t="shared" ref="C9:G9" si="0">+C10</f>
        <v>1163408299</v>
      </c>
      <c r="D9" s="25">
        <f t="shared" si="0"/>
        <v>6359467</v>
      </c>
      <c r="E9" s="25">
        <f>C9-D9</f>
        <v>1157048832</v>
      </c>
      <c r="F9" s="25">
        <f t="shared" si="0"/>
        <v>252096877</v>
      </c>
      <c r="G9" s="25">
        <f t="shared" si="0"/>
        <v>271233404</v>
      </c>
      <c r="H9" s="49">
        <f>IF(+G9=0,0,+G9/E9)</f>
        <v>0.23441828598639475</v>
      </c>
    </row>
    <row r="10" spans="1:11" s="2" customFormat="1" ht="29.25" customHeight="1" x14ac:dyDescent="0.25">
      <c r="A10" s="45" t="s">
        <v>20</v>
      </c>
      <c r="B10" s="19" t="s">
        <v>19</v>
      </c>
      <c r="C10" s="22">
        <f>+C11</f>
        <v>1163408299</v>
      </c>
      <c r="D10" s="22">
        <f>+D11</f>
        <v>6359467</v>
      </c>
      <c r="E10" s="23">
        <f t="shared" ref="E10:E14" si="1">C10-D10</f>
        <v>1157048832</v>
      </c>
      <c r="F10" s="22">
        <f>+F11</f>
        <v>252096877</v>
      </c>
      <c r="G10" s="22">
        <f>G11</f>
        <v>271233404</v>
      </c>
      <c r="H10" s="46">
        <f t="shared" ref="H10:H22" si="2">IF(+G10=0,0,+G10/E10)</f>
        <v>0.23441828598639475</v>
      </c>
    </row>
    <row r="11" spans="1:11" s="2" customFormat="1" ht="29.25" customHeight="1" x14ac:dyDescent="0.25">
      <c r="A11" s="45" t="s">
        <v>18</v>
      </c>
      <c r="B11" s="19" t="s">
        <v>17</v>
      </c>
      <c r="C11" s="22">
        <f>C14+C13+C12</f>
        <v>1163408299</v>
      </c>
      <c r="D11" s="22">
        <f>D14+D13</f>
        <v>6359467</v>
      </c>
      <c r="E11" s="23">
        <f t="shared" si="1"/>
        <v>1157048832</v>
      </c>
      <c r="F11" s="22">
        <f>F14+F13+F12</f>
        <v>252096877</v>
      </c>
      <c r="G11" s="22">
        <f>G14+G13+G12</f>
        <v>271233404</v>
      </c>
      <c r="H11" s="46">
        <f t="shared" si="2"/>
        <v>0.23441828598639475</v>
      </c>
    </row>
    <row r="12" spans="1:11" s="2" customFormat="1" ht="29.25" customHeight="1" x14ac:dyDescent="0.25">
      <c r="A12" s="45" t="s">
        <v>16</v>
      </c>
      <c r="B12" s="19" t="s">
        <v>38</v>
      </c>
      <c r="C12" s="22">
        <v>218608731</v>
      </c>
      <c r="D12" s="22">
        <f>0</f>
        <v>0</v>
      </c>
      <c r="E12" s="22">
        <f t="shared" si="1"/>
        <v>218608731</v>
      </c>
      <c r="F12" s="22">
        <v>5381064</v>
      </c>
      <c r="G12" s="22">
        <f>F12+'ENERO 2023'!G12</f>
        <v>5381064</v>
      </c>
      <c r="H12" s="73">
        <f t="shared" si="2"/>
        <v>2.4615046139213899E-2</v>
      </c>
      <c r="I12" s="77" t="s">
        <v>43</v>
      </c>
      <c r="J12" s="78"/>
    </row>
    <row r="13" spans="1:11" s="2" customFormat="1" ht="29.25" customHeight="1" x14ac:dyDescent="0.25">
      <c r="A13" s="45" t="s">
        <v>15</v>
      </c>
      <c r="B13" s="19" t="s">
        <v>14</v>
      </c>
      <c r="C13" s="22">
        <v>390434507</v>
      </c>
      <c r="D13" s="72">
        <f>0</f>
        <v>0</v>
      </c>
      <c r="E13" s="22">
        <f t="shared" si="1"/>
        <v>390434507</v>
      </c>
      <c r="F13" s="22">
        <v>40021954</v>
      </c>
      <c r="G13" s="22">
        <f>F13+'ENERO 2023'!G13</f>
        <v>40021954</v>
      </c>
      <c r="H13" s="73">
        <f t="shared" si="2"/>
        <v>0.10250619062213166</v>
      </c>
      <c r="I13" s="75" t="s">
        <v>42</v>
      </c>
      <c r="J13" s="76"/>
    </row>
    <row r="14" spans="1:11" s="2" customFormat="1" ht="29.25" customHeight="1" thickBot="1" x14ac:dyDescent="0.3">
      <c r="A14" s="79" t="s">
        <v>13</v>
      </c>
      <c r="B14" s="32" t="s">
        <v>12</v>
      </c>
      <c r="C14" s="80">
        <v>554365061</v>
      </c>
      <c r="D14" s="80">
        <v>6359467</v>
      </c>
      <c r="E14" s="80">
        <f t="shared" si="1"/>
        <v>548005594</v>
      </c>
      <c r="F14" s="80">
        <f>145064160+61629699</f>
        <v>206693859</v>
      </c>
      <c r="G14" s="22">
        <f>F14+'ENERO 2023'!G14</f>
        <v>225830386</v>
      </c>
      <c r="H14" s="81">
        <f t="shared" si="2"/>
        <v>0.41209503784736912</v>
      </c>
      <c r="I14" s="74" t="s">
        <v>44</v>
      </c>
      <c r="J14" s="68"/>
      <c r="K14" s="67"/>
    </row>
    <row r="15" spans="1:11" ht="29.25" customHeight="1" thickBot="1" x14ac:dyDescent="0.3">
      <c r="A15" s="34" t="s">
        <v>4</v>
      </c>
      <c r="B15" s="20"/>
      <c r="C15" s="24">
        <f>+C9</f>
        <v>1163408299</v>
      </c>
      <c r="D15" s="24">
        <f>+D9</f>
        <v>6359467</v>
      </c>
      <c r="E15" s="24">
        <f>+E9</f>
        <v>1157048832</v>
      </c>
      <c r="F15" s="24">
        <f>+F9</f>
        <v>252096877</v>
      </c>
      <c r="G15" s="24">
        <f>+G9</f>
        <v>271233404</v>
      </c>
      <c r="H15" s="35">
        <f t="shared" si="2"/>
        <v>0.23441828598639475</v>
      </c>
      <c r="I15" s="65"/>
      <c r="J15" s="70"/>
    </row>
    <row r="16" spans="1:11" ht="29.25" customHeight="1" x14ac:dyDescent="0.25">
      <c r="A16" s="48" t="s">
        <v>11</v>
      </c>
      <c r="B16" s="27" t="s">
        <v>40</v>
      </c>
      <c r="C16" s="25">
        <f t="shared" ref="C16:D17" si="3">+C17</f>
        <v>5449617392</v>
      </c>
      <c r="D16" s="25">
        <f t="shared" si="3"/>
        <v>500</v>
      </c>
      <c r="E16" s="25">
        <f>+C16-D16</f>
        <v>5449616892</v>
      </c>
      <c r="F16" s="25">
        <f>+F17</f>
        <v>1433488100</v>
      </c>
      <c r="G16" s="25">
        <f>G17</f>
        <v>1628215257</v>
      </c>
      <c r="H16" s="49">
        <f t="shared" si="2"/>
        <v>0.29877609550686191</v>
      </c>
      <c r="I16" s="65"/>
      <c r="J16" s="65"/>
    </row>
    <row r="17" spans="1:10" ht="29.25" customHeight="1" x14ac:dyDescent="0.25">
      <c r="A17" s="50" t="s">
        <v>10</v>
      </c>
      <c r="B17" s="21" t="s">
        <v>9</v>
      </c>
      <c r="C17" s="23">
        <f t="shared" si="3"/>
        <v>5449617392</v>
      </c>
      <c r="D17" s="23">
        <f t="shared" si="3"/>
        <v>500</v>
      </c>
      <c r="E17" s="23">
        <f>+C17-D17</f>
        <v>5449616892</v>
      </c>
      <c r="F17" s="23">
        <f>+F18</f>
        <v>1433488100</v>
      </c>
      <c r="G17" s="23">
        <f>G18</f>
        <v>1628215257</v>
      </c>
      <c r="H17" s="46">
        <f t="shared" si="2"/>
        <v>0.29877609550686191</v>
      </c>
      <c r="I17" s="65"/>
    </row>
    <row r="18" spans="1:10" ht="29.25" customHeight="1" x14ac:dyDescent="0.25">
      <c r="A18" s="50" t="s">
        <v>8</v>
      </c>
      <c r="B18" s="21" t="s">
        <v>7</v>
      </c>
      <c r="C18" s="23">
        <f>+C19</f>
        <v>5449617392</v>
      </c>
      <c r="D18" s="23">
        <v>500</v>
      </c>
      <c r="E18" s="23">
        <f>+C18-D18</f>
        <v>5449616892</v>
      </c>
      <c r="F18" s="23">
        <f>+F19</f>
        <v>1433488100</v>
      </c>
      <c r="G18" s="23">
        <f>G19</f>
        <v>1628215257</v>
      </c>
      <c r="H18" s="46">
        <f t="shared" si="2"/>
        <v>0.29877609550686191</v>
      </c>
      <c r="I18" s="65"/>
    </row>
    <row r="19" spans="1:10" ht="29.25" customHeight="1" thickBot="1" x14ac:dyDescent="0.3">
      <c r="A19" s="51" t="s">
        <v>6</v>
      </c>
      <c r="B19" s="36" t="s">
        <v>5</v>
      </c>
      <c r="C19" s="33">
        <v>5449617392</v>
      </c>
      <c r="D19" s="23">
        <v>500</v>
      </c>
      <c r="E19" s="33">
        <f>+C19-D19</f>
        <v>5449616892</v>
      </c>
      <c r="F19" s="23">
        <f>1433488100</f>
        <v>1433488100</v>
      </c>
      <c r="G19" s="23">
        <f>'ENERO 2023'!G19+'FEBRERO 2023'!F19</f>
        <v>1628215257</v>
      </c>
      <c r="H19" s="47">
        <f t="shared" si="2"/>
        <v>0.29877609550686191</v>
      </c>
      <c r="I19" s="65"/>
      <c r="J19" s="67"/>
    </row>
    <row r="20" spans="1:10" ht="29.25" customHeight="1" thickBot="1" x14ac:dyDescent="0.3">
      <c r="A20" s="37" t="s">
        <v>4</v>
      </c>
      <c r="B20" s="20"/>
      <c r="C20" s="24">
        <f>+C16</f>
        <v>5449617392</v>
      </c>
      <c r="D20" s="24">
        <f>+D16</f>
        <v>500</v>
      </c>
      <c r="E20" s="24">
        <f>+E16</f>
        <v>5449616892</v>
      </c>
      <c r="F20" s="24">
        <f>+F16</f>
        <v>1433488100</v>
      </c>
      <c r="G20" s="24">
        <f t="shared" ref="G20" si="4">+G16</f>
        <v>1628215257</v>
      </c>
      <c r="H20" s="38">
        <f t="shared" si="2"/>
        <v>0.29877609550686191</v>
      </c>
      <c r="I20" s="65"/>
      <c r="J20" s="13"/>
    </row>
    <row r="21" spans="1:10" ht="15.75" thickBot="1" x14ac:dyDescent="0.3">
      <c r="A21" s="52"/>
      <c r="B21" s="5"/>
      <c r="C21" s="26"/>
      <c r="D21" s="26"/>
      <c r="E21" s="26"/>
      <c r="F21" s="64"/>
      <c r="G21" s="64"/>
      <c r="H21" s="53"/>
      <c r="I21" s="65"/>
      <c r="J21" s="71"/>
    </row>
    <row r="22" spans="1:10" ht="34.5" customHeight="1" thickBot="1" x14ac:dyDescent="0.3">
      <c r="A22" s="37" t="s">
        <v>3</v>
      </c>
      <c r="B22" s="16"/>
      <c r="C22" s="39">
        <f>+C20+C15</f>
        <v>6613025691</v>
      </c>
      <c r="D22" s="39">
        <f>+D20+D15</f>
        <v>6359967</v>
      </c>
      <c r="E22" s="39">
        <f>+E20+E15</f>
        <v>6606665724</v>
      </c>
      <c r="F22" s="39">
        <f>F15+F20</f>
        <v>1685584977</v>
      </c>
      <c r="G22" s="24">
        <f>+G20+G15</f>
        <v>1899448661</v>
      </c>
      <c r="H22" s="35">
        <f t="shared" si="2"/>
        <v>0.28750488375700362</v>
      </c>
      <c r="I22" s="65"/>
    </row>
    <row r="23" spans="1:10" ht="15.75" x14ac:dyDescent="0.25">
      <c r="A23" s="54"/>
      <c r="B23" s="7"/>
      <c r="C23" s="18"/>
      <c r="D23" s="63"/>
      <c r="E23" s="63"/>
      <c r="F23" s="63"/>
      <c r="G23" s="63"/>
      <c r="H23" s="82"/>
      <c r="I23" s="65"/>
    </row>
    <row r="24" spans="1:10" ht="15.75" x14ac:dyDescent="0.25">
      <c r="A24" s="54"/>
      <c r="B24" s="7"/>
      <c r="C24" s="63"/>
      <c r="D24" s="63"/>
      <c r="E24" s="63"/>
      <c r="F24" s="63"/>
      <c r="G24" s="63"/>
      <c r="H24" s="83"/>
      <c r="I24" s="65"/>
    </row>
    <row r="25" spans="1:10" ht="15.75" x14ac:dyDescent="0.25">
      <c r="A25" s="54"/>
      <c r="B25" s="7"/>
      <c r="C25" s="63"/>
      <c r="D25" s="63"/>
      <c r="E25" s="63"/>
      <c r="F25" s="63"/>
      <c r="G25" s="63"/>
      <c r="H25" s="55"/>
      <c r="I25" s="65"/>
    </row>
    <row r="26" spans="1:10" ht="15.75" x14ac:dyDescent="0.25">
      <c r="A26" s="54"/>
      <c r="B26" s="7"/>
      <c r="C26" s="71"/>
      <c r="D26" s="6"/>
      <c r="E26" s="17"/>
      <c r="F26" s="6"/>
      <c r="G26" s="6"/>
      <c r="H26" s="55"/>
    </row>
    <row r="27" spans="1:10" ht="17.25" customHeight="1" x14ac:dyDescent="0.25">
      <c r="A27" s="91" t="s">
        <v>41</v>
      </c>
      <c r="B27" s="92"/>
      <c r="C27" s="92"/>
      <c r="D27" s="92" t="s">
        <v>41</v>
      </c>
      <c r="E27" s="92"/>
      <c r="F27" s="92"/>
      <c r="G27" s="92"/>
      <c r="H27" s="93"/>
    </row>
    <row r="28" spans="1:10" ht="15.75" x14ac:dyDescent="0.25">
      <c r="A28" s="84" t="s">
        <v>1</v>
      </c>
      <c r="B28" s="85"/>
      <c r="C28" s="85"/>
      <c r="D28" s="85" t="s">
        <v>48</v>
      </c>
      <c r="E28" s="85"/>
      <c r="F28" s="85"/>
      <c r="G28" s="85"/>
      <c r="H28" s="86"/>
    </row>
    <row r="29" spans="1:10" ht="15.75" x14ac:dyDescent="0.25">
      <c r="A29" s="56" t="s">
        <v>39</v>
      </c>
      <c r="B29" s="8"/>
      <c r="C29" s="9"/>
      <c r="D29" s="9"/>
      <c r="E29" s="9"/>
      <c r="F29" s="4"/>
      <c r="G29" s="10"/>
      <c r="H29" s="57"/>
    </row>
    <row r="30" spans="1:10" ht="15.75" x14ac:dyDescent="0.25">
      <c r="A30" s="58"/>
      <c r="B30" s="8"/>
      <c r="C30" s="9"/>
      <c r="D30" s="4"/>
      <c r="E30" s="9"/>
      <c r="F30" s="11"/>
      <c r="G30" s="10"/>
      <c r="H30" s="57"/>
    </row>
    <row r="31" spans="1:10" ht="15.75" x14ac:dyDescent="0.25">
      <c r="A31" s="69"/>
      <c r="B31" s="8"/>
      <c r="C31" s="9"/>
      <c r="D31" s="4"/>
      <c r="E31" s="9"/>
      <c r="F31" s="11"/>
      <c r="G31" s="10"/>
      <c r="H31" s="57"/>
    </row>
    <row r="32" spans="1:10" ht="15.75" x14ac:dyDescent="0.25">
      <c r="A32" s="69" t="s">
        <v>45</v>
      </c>
      <c r="B32" s="14"/>
      <c r="C32" s="15"/>
      <c r="D32" s="66"/>
      <c r="E32" s="9"/>
      <c r="F32" s="11"/>
      <c r="G32" s="10"/>
      <c r="H32" s="57"/>
    </row>
    <row r="33" spans="1:8" x14ac:dyDescent="0.25">
      <c r="A33" s="69" t="s">
        <v>46</v>
      </c>
      <c r="B33" s="14"/>
      <c r="C33" s="4"/>
      <c r="D33" s="4"/>
      <c r="E33" s="4"/>
      <c r="F33" s="4"/>
      <c r="G33" s="12"/>
      <c r="H33" s="43"/>
    </row>
    <row r="34" spans="1:8" ht="15.75" thickBot="1" x14ac:dyDescent="0.3">
      <c r="A34" s="59"/>
      <c r="B34" s="60"/>
      <c r="C34" s="60"/>
      <c r="D34" s="61"/>
      <c r="E34" s="61"/>
      <c r="F34" s="61"/>
      <c r="G34" s="61"/>
      <c r="H34" s="62"/>
    </row>
    <row r="37" spans="1:8" x14ac:dyDescent="0.25">
      <c r="B37" s="3"/>
    </row>
  </sheetData>
  <mergeCells count="9">
    <mergeCell ref="A28:C28"/>
    <mergeCell ref="D28:H28"/>
    <mergeCell ref="B2:H2"/>
    <mergeCell ref="B3:H3"/>
    <mergeCell ref="B4:H4"/>
    <mergeCell ref="B5:H5"/>
    <mergeCell ref="B6:H6"/>
    <mergeCell ref="A27:C27"/>
    <mergeCell ref="D27:H2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6" orientation="landscape" r:id="rId1"/>
  <headerFooter>
    <oddFooter xml:space="preserve">&amp;C&amp;G&amp;R&amp;"Arial,Normal"&amp;12 &amp;10 
11-F.21
V.3&amp;11
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13" workbookViewId="0">
      <selection activeCell="D29" sqref="D29"/>
    </sheetView>
  </sheetViews>
  <sheetFormatPr baseColWidth="10" defaultColWidth="11.42578125" defaultRowHeight="15" x14ac:dyDescent="0.25"/>
  <cols>
    <col min="1" max="1" width="32.28515625" style="1" customWidth="1"/>
    <col min="2" max="2" width="52.28515625" style="1" customWidth="1"/>
    <col min="3" max="3" width="23" style="1" customWidth="1"/>
    <col min="4" max="4" width="24.5703125" style="1" customWidth="1"/>
    <col min="5" max="5" width="19.85546875" style="1" customWidth="1"/>
    <col min="6" max="6" width="24.140625" style="1" bestFit="1" customWidth="1"/>
    <col min="7" max="7" width="21.7109375" style="1" bestFit="1" customWidth="1"/>
    <col min="8" max="8" width="18.42578125" style="1" customWidth="1"/>
    <col min="9" max="9" width="26.7109375" style="1" hidden="1" customWidth="1"/>
    <col min="10" max="10" width="14.140625" style="1" hidden="1" customWidth="1"/>
    <col min="11" max="16384" width="11.42578125" style="1"/>
  </cols>
  <sheetData>
    <row r="1" spans="1:11" ht="15.75" thickBot="1" x14ac:dyDescent="0.3"/>
    <row r="2" spans="1:11" ht="96" customHeight="1" x14ac:dyDescent="0.25">
      <c r="A2" s="40" t="s">
        <v>37</v>
      </c>
      <c r="B2" s="87" t="s">
        <v>36</v>
      </c>
      <c r="C2" s="87"/>
      <c r="D2" s="87"/>
      <c r="E2" s="87"/>
      <c r="F2" s="87"/>
      <c r="G2" s="87"/>
      <c r="H2" s="88"/>
    </row>
    <row r="3" spans="1:11" ht="25.5" customHeight="1" x14ac:dyDescent="0.25">
      <c r="A3" s="41" t="s">
        <v>35</v>
      </c>
      <c r="B3" s="89" t="s">
        <v>34</v>
      </c>
      <c r="C3" s="89"/>
      <c r="D3" s="89"/>
      <c r="E3" s="89"/>
      <c r="F3" s="89"/>
      <c r="G3" s="89"/>
      <c r="H3" s="90"/>
    </row>
    <row r="4" spans="1:11" ht="25.5" customHeight="1" x14ac:dyDescent="0.25">
      <c r="A4" s="41" t="s">
        <v>33</v>
      </c>
      <c r="B4" s="89">
        <v>218</v>
      </c>
      <c r="C4" s="89"/>
      <c r="D4" s="89"/>
      <c r="E4" s="89"/>
      <c r="F4" s="89"/>
      <c r="G4" s="89"/>
      <c r="H4" s="90"/>
    </row>
    <row r="5" spans="1:11" ht="25.5" customHeight="1" x14ac:dyDescent="0.25">
      <c r="A5" s="41" t="s">
        <v>32</v>
      </c>
      <c r="B5" s="89">
        <v>2023</v>
      </c>
      <c r="C5" s="89"/>
      <c r="D5" s="89"/>
      <c r="E5" s="89"/>
      <c r="F5" s="89"/>
      <c r="G5" s="89"/>
      <c r="H5" s="90"/>
    </row>
    <row r="6" spans="1:11" ht="25.5" customHeight="1" x14ac:dyDescent="0.25">
      <c r="A6" s="41" t="s">
        <v>31</v>
      </c>
      <c r="B6" s="89" t="s">
        <v>49</v>
      </c>
      <c r="C6" s="89"/>
      <c r="D6" s="89"/>
      <c r="E6" s="89"/>
      <c r="F6" s="89"/>
      <c r="G6" s="89"/>
      <c r="H6" s="90"/>
    </row>
    <row r="7" spans="1:11" ht="15.75" thickBot="1" x14ac:dyDescent="0.3">
      <c r="A7" s="42"/>
      <c r="B7" s="4"/>
      <c r="C7" s="4"/>
      <c r="D7" s="4"/>
      <c r="E7" s="4"/>
      <c r="F7" s="4"/>
      <c r="G7" s="4"/>
      <c r="H7" s="43"/>
    </row>
    <row r="8" spans="1:11" ht="78" customHeight="1" thickBot="1" x14ac:dyDescent="0.3">
      <c r="A8" s="28" t="s">
        <v>30</v>
      </c>
      <c r="B8" s="29" t="s">
        <v>29</v>
      </c>
      <c r="C8" s="30" t="s">
        <v>28</v>
      </c>
      <c r="D8" s="30" t="s">
        <v>27</v>
      </c>
      <c r="E8" s="30" t="s">
        <v>26</v>
      </c>
      <c r="F8" s="30" t="s">
        <v>25</v>
      </c>
      <c r="G8" s="30" t="s">
        <v>24</v>
      </c>
      <c r="H8" s="31" t="s">
        <v>23</v>
      </c>
    </row>
    <row r="9" spans="1:11" s="2" customFormat="1" ht="29.25" customHeight="1" x14ac:dyDescent="0.25">
      <c r="A9" s="44" t="s">
        <v>22</v>
      </c>
      <c r="B9" s="27" t="s">
        <v>21</v>
      </c>
      <c r="C9" s="25">
        <f t="shared" ref="C9:G9" si="0">+C10</f>
        <v>1163408299</v>
      </c>
      <c r="D9" s="25">
        <f t="shared" si="0"/>
        <v>6359967</v>
      </c>
      <c r="E9" s="25">
        <f>C9-D9</f>
        <v>1157048332</v>
      </c>
      <c r="F9" s="25">
        <f t="shared" si="0"/>
        <v>308471336</v>
      </c>
      <c r="G9" s="25">
        <f t="shared" si="0"/>
        <v>579704740</v>
      </c>
      <c r="H9" s="49">
        <f>IF(+G9=0,0,+G9/E9)</f>
        <v>0.50102033248512556</v>
      </c>
    </row>
    <row r="10" spans="1:11" s="2" customFormat="1" ht="29.25" customHeight="1" x14ac:dyDescent="0.25">
      <c r="A10" s="45" t="s">
        <v>20</v>
      </c>
      <c r="B10" s="19" t="s">
        <v>19</v>
      </c>
      <c r="C10" s="22">
        <f>+C11</f>
        <v>1163408299</v>
      </c>
      <c r="D10" s="22">
        <f>+D11</f>
        <v>6359967</v>
      </c>
      <c r="E10" s="23">
        <f t="shared" ref="E10:E14" si="1">C10-D10</f>
        <v>1157048332</v>
      </c>
      <c r="F10" s="22">
        <f>+F11</f>
        <v>308471336</v>
      </c>
      <c r="G10" s="22">
        <f>G11</f>
        <v>579704740</v>
      </c>
      <c r="H10" s="46">
        <f t="shared" ref="H10:H22" si="2">IF(+G10=0,0,+G10/E10)</f>
        <v>0.50102033248512556</v>
      </c>
    </row>
    <row r="11" spans="1:11" s="2" customFormat="1" ht="29.25" customHeight="1" x14ac:dyDescent="0.25">
      <c r="A11" s="45" t="s">
        <v>18</v>
      </c>
      <c r="B11" s="19" t="s">
        <v>17</v>
      </c>
      <c r="C11" s="22">
        <f>C14+C13+C12</f>
        <v>1163408299</v>
      </c>
      <c r="D11" s="22">
        <f>D14+D13</f>
        <v>6359967</v>
      </c>
      <c r="E11" s="23">
        <f t="shared" si="1"/>
        <v>1157048332</v>
      </c>
      <c r="F11" s="22">
        <f>F14+F13+F12</f>
        <v>308471336</v>
      </c>
      <c r="G11" s="22">
        <f>G14+G13+G12</f>
        <v>579704740</v>
      </c>
      <c r="H11" s="46">
        <f t="shared" si="2"/>
        <v>0.50102033248512556</v>
      </c>
    </row>
    <row r="12" spans="1:11" s="2" customFormat="1" ht="29.25" customHeight="1" x14ac:dyDescent="0.25">
      <c r="A12" s="45" t="s">
        <v>16</v>
      </c>
      <c r="B12" s="19" t="s">
        <v>38</v>
      </c>
      <c r="C12" s="22">
        <v>218608731</v>
      </c>
      <c r="D12" s="22">
        <f>0</f>
        <v>0</v>
      </c>
      <c r="E12" s="22">
        <f t="shared" si="1"/>
        <v>218608731</v>
      </c>
      <c r="F12" s="22">
        <v>82974526</v>
      </c>
      <c r="G12" s="22">
        <f>F12+'FEBRERO 2023'!G12</f>
        <v>88355590</v>
      </c>
      <c r="H12" s="73">
        <f t="shared" si="2"/>
        <v>0.40417228349402018</v>
      </c>
      <c r="I12" s="77" t="s">
        <v>43</v>
      </c>
      <c r="J12" s="78"/>
    </row>
    <row r="13" spans="1:11" s="2" customFormat="1" ht="29.25" customHeight="1" x14ac:dyDescent="0.25">
      <c r="A13" s="45" t="s">
        <v>15</v>
      </c>
      <c r="B13" s="19" t="s">
        <v>14</v>
      </c>
      <c r="C13" s="22">
        <v>390434507</v>
      </c>
      <c r="D13" s="72">
        <f>0</f>
        <v>0</v>
      </c>
      <c r="E13" s="22">
        <f t="shared" si="1"/>
        <v>390434507</v>
      </c>
      <c r="F13" s="22">
        <v>80722934</v>
      </c>
      <c r="G13" s="22">
        <f>F13+'FEBRERO 2023'!G13</f>
        <v>120744888</v>
      </c>
      <c r="H13" s="73">
        <f t="shared" si="2"/>
        <v>0.30925772654618361</v>
      </c>
      <c r="I13" s="75" t="s">
        <v>42</v>
      </c>
      <c r="J13" s="76"/>
    </row>
    <row r="14" spans="1:11" s="2" customFormat="1" ht="29.25" customHeight="1" thickBot="1" x14ac:dyDescent="0.3">
      <c r="A14" s="79" t="s">
        <v>13</v>
      </c>
      <c r="B14" s="32" t="s">
        <v>12</v>
      </c>
      <c r="C14" s="80">
        <v>554365061</v>
      </c>
      <c r="D14" s="80">
        <v>6359967</v>
      </c>
      <c r="E14" s="80">
        <f t="shared" si="1"/>
        <v>548005094</v>
      </c>
      <c r="F14" s="80">
        <f>144773876</f>
        <v>144773876</v>
      </c>
      <c r="G14" s="22">
        <f>F14+'FEBRERO 2023'!G14</f>
        <v>370604262</v>
      </c>
      <c r="H14" s="81">
        <f t="shared" si="2"/>
        <v>0.6762788632034139</v>
      </c>
      <c r="I14" s="74" t="s">
        <v>44</v>
      </c>
      <c r="J14" s="68"/>
      <c r="K14" s="67"/>
    </row>
    <row r="15" spans="1:11" ht="29.25" customHeight="1" thickBot="1" x14ac:dyDescent="0.3">
      <c r="A15" s="34" t="s">
        <v>4</v>
      </c>
      <c r="B15" s="20"/>
      <c r="C15" s="24">
        <f>+C9</f>
        <v>1163408299</v>
      </c>
      <c r="D15" s="24">
        <f>+D9</f>
        <v>6359967</v>
      </c>
      <c r="E15" s="24">
        <f>+E9</f>
        <v>1157048332</v>
      </c>
      <c r="F15" s="24">
        <f>+F9</f>
        <v>308471336</v>
      </c>
      <c r="G15" s="24">
        <f>+G9</f>
        <v>579704740</v>
      </c>
      <c r="H15" s="35">
        <f t="shared" si="2"/>
        <v>0.50102033248512556</v>
      </c>
      <c r="I15" s="65"/>
      <c r="J15" s="70"/>
    </row>
    <row r="16" spans="1:11" ht="29.25" customHeight="1" x14ac:dyDescent="0.25">
      <c r="A16" s="48" t="s">
        <v>11</v>
      </c>
      <c r="B16" s="27" t="s">
        <v>40</v>
      </c>
      <c r="C16" s="25">
        <f t="shared" ref="C16:D17" si="3">+C17</f>
        <v>5449617392</v>
      </c>
      <c r="D16" s="25">
        <f t="shared" si="3"/>
        <v>8857865</v>
      </c>
      <c r="E16" s="25">
        <f>+C16-D16</f>
        <v>5440759527</v>
      </c>
      <c r="F16" s="25">
        <f>+F17</f>
        <v>533875039</v>
      </c>
      <c r="G16" s="25">
        <f>G17</f>
        <v>2162090296</v>
      </c>
      <c r="H16" s="49">
        <f t="shared" si="2"/>
        <v>0.39738758628653503</v>
      </c>
      <c r="I16" s="65"/>
      <c r="J16" s="65"/>
    </row>
    <row r="17" spans="1:12" ht="29.25" customHeight="1" x14ac:dyDescent="0.25">
      <c r="A17" s="50" t="s">
        <v>10</v>
      </c>
      <c r="B17" s="21" t="s">
        <v>9</v>
      </c>
      <c r="C17" s="23">
        <f t="shared" si="3"/>
        <v>5449617392</v>
      </c>
      <c r="D17" s="23">
        <f t="shared" si="3"/>
        <v>8857865</v>
      </c>
      <c r="E17" s="23">
        <f>+C17-D17</f>
        <v>5440759527</v>
      </c>
      <c r="F17" s="23">
        <f>+F18</f>
        <v>533875039</v>
      </c>
      <c r="G17" s="23">
        <f>G18</f>
        <v>2162090296</v>
      </c>
      <c r="H17" s="46">
        <f t="shared" si="2"/>
        <v>0.39738758628653503</v>
      </c>
      <c r="I17" s="65"/>
    </row>
    <row r="18" spans="1:12" ht="29.25" customHeight="1" x14ac:dyDescent="0.25">
      <c r="A18" s="50" t="s">
        <v>8</v>
      </c>
      <c r="B18" s="21" t="s">
        <v>7</v>
      </c>
      <c r="C18" s="23">
        <f>+C19</f>
        <v>5449617392</v>
      </c>
      <c r="D18" s="23">
        <f>D19</f>
        <v>8857865</v>
      </c>
      <c r="E18" s="23">
        <f>+C18-D18</f>
        <v>5440759527</v>
      </c>
      <c r="F18" s="23">
        <f>+F19</f>
        <v>533875039</v>
      </c>
      <c r="G18" s="23">
        <f>G19</f>
        <v>2162090296</v>
      </c>
      <c r="H18" s="46">
        <f t="shared" si="2"/>
        <v>0.39738758628653503</v>
      </c>
      <c r="I18" s="65"/>
    </row>
    <row r="19" spans="1:12" ht="29.25" customHeight="1" thickBot="1" x14ac:dyDescent="0.3">
      <c r="A19" s="51" t="s">
        <v>6</v>
      </c>
      <c r="B19" s="36" t="s">
        <v>5</v>
      </c>
      <c r="C19" s="33">
        <v>5449617392</v>
      </c>
      <c r="D19" s="23">
        <v>8857865</v>
      </c>
      <c r="E19" s="33">
        <f>+C19-D19</f>
        <v>5440759527</v>
      </c>
      <c r="F19" s="23">
        <f>533875039</f>
        <v>533875039</v>
      </c>
      <c r="G19" s="23">
        <f>'ENERO 2023'!G19+'FEBRERO 2023'!F19+F19</f>
        <v>2162090296</v>
      </c>
      <c r="H19" s="47">
        <f t="shared" si="2"/>
        <v>0.39738758628653503</v>
      </c>
      <c r="I19" s="65"/>
      <c r="J19" s="67"/>
    </row>
    <row r="20" spans="1:12" ht="29.25" customHeight="1" thickBot="1" x14ac:dyDescent="0.3">
      <c r="A20" s="37" t="s">
        <v>4</v>
      </c>
      <c r="B20" s="20"/>
      <c r="C20" s="24">
        <f>+C16</f>
        <v>5449617392</v>
      </c>
      <c r="D20" s="24">
        <f>+D16</f>
        <v>8857865</v>
      </c>
      <c r="E20" s="24">
        <f>+E16</f>
        <v>5440759527</v>
      </c>
      <c r="F20" s="24">
        <f>+F16</f>
        <v>533875039</v>
      </c>
      <c r="G20" s="24">
        <f t="shared" ref="G20" si="4">+G16</f>
        <v>2162090296</v>
      </c>
      <c r="H20" s="38">
        <f t="shared" si="2"/>
        <v>0.39738758628653503</v>
      </c>
      <c r="I20" s="65"/>
      <c r="J20" s="13"/>
      <c r="L20" s="65"/>
    </row>
    <row r="21" spans="1:12" ht="15.75" thickBot="1" x14ac:dyDescent="0.3">
      <c r="A21" s="52"/>
      <c r="B21" s="5"/>
      <c r="C21" s="26"/>
      <c r="D21" s="26"/>
      <c r="E21" s="26"/>
      <c r="F21" s="64"/>
      <c r="G21" s="64"/>
      <c r="H21" s="53"/>
      <c r="I21" s="65"/>
      <c r="J21" s="71"/>
    </row>
    <row r="22" spans="1:12" ht="34.5" customHeight="1" thickBot="1" x14ac:dyDescent="0.3">
      <c r="A22" s="37" t="s">
        <v>3</v>
      </c>
      <c r="B22" s="16"/>
      <c r="C22" s="39">
        <f>+C20+C15</f>
        <v>6613025691</v>
      </c>
      <c r="D22" s="39">
        <f>+D20+D15</f>
        <v>15217832</v>
      </c>
      <c r="E22" s="39">
        <f>+E20+E15</f>
        <v>6597807859</v>
      </c>
      <c r="F22" s="39">
        <f>F15+F20</f>
        <v>842346375</v>
      </c>
      <c r="G22" s="24">
        <f>+G20+G15</f>
        <v>2741795036</v>
      </c>
      <c r="H22" s="35">
        <f t="shared" si="2"/>
        <v>0.41556151597533209</v>
      </c>
      <c r="I22" s="65"/>
    </row>
    <row r="23" spans="1:12" ht="15.75" x14ac:dyDescent="0.25">
      <c r="A23" s="54"/>
      <c r="B23" s="7"/>
      <c r="C23" s="18"/>
      <c r="D23" s="63"/>
      <c r="E23" s="63"/>
      <c r="F23" s="63"/>
      <c r="G23" s="63"/>
      <c r="H23" s="82"/>
      <c r="I23" s="65"/>
    </row>
    <row r="24" spans="1:12" ht="15.75" x14ac:dyDescent="0.25">
      <c r="A24" s="54"/>
      <c r="B24" s="7"/>
      <c r="C24" s="63"/>
      <c r="D24" s="63"/>
      <c r="E24" s="63"/>
      <c r="F24" s="63"/>
      <c r="G24" s="63"/>
      <c r="H24" s="83"/>
      <c r="I24" s="65"/>
    </row>
    <row r="25" spans="1:12" ht="15.75" x14ac:dyDescent="0.25">
      <c r="A25" s="54"/>
      <c r="B25" s="7"/>
      <c r="C25" s="63"/>
      <c r="D25" s="63"/>
      <c r="E25" s="63"/>
      <c r="F25" s="63"/>
      <c r="G25" s="63"/>
      <c r="H25" s="55"/>
      <c r="I25" s="65"/>
    </row>
    <row r="26" spans="1:12" ht="15.75" x14ac:dyDescent="0.25">
      <c r="A26" s="54"/>
      <c r="B26" s="7"/>
      <c r="C26" s="71"/>
      <c r="D26" s="6"/>
      <c r="E26" s="17"/>
      <c r="F26" s="6"/>
      <c r="G26" s="6"/>
      <c r="H26" s="55"/>
    </row>
    <row r="27" spans="1:12" ht="17.25" customHeight="1" x14ac:dyDescent="0.25">
      <c r="A27" s="91" t="s">
        <v>41</v>
      </c>
      <c r="B27" s="92"/>
      <c r="C27" s="92"/>
      <c r="D27" s="92" t="s">
        <v>2</v>
      </c>
      <c r="E27" s="92"/>
      <c r="F27" s="92"/>
      <c r="G27" s="92"/>
      <c r="H27" s="93"/>
    </row>
    <row r="28" spans="1:12" ht="15.75" x14ac:dyDescent="0.25">
      <c r="A28" s="84" t="s">
        <v>1</v>
      </c>
      <c r="B28" s="85"/>
      <c r="C28" s="85"/>
      <c r="D28" s="85" t="s">
        <v>0</v>
      </c>
      <c r="E28" s="85"/>
      <c r="F28" s="85"/>
      <c r="G28" s="85"/>
      <c r="H28" s="86"/>
    </row>
    <row r="29" spans="1:12" ht="15.75" x14ac:dyDescent="0.25">
      <c r="A29" s="56" t="s">
        <v>39</v>
      </c>
      <c r="B29" s="8"/>
      <c r="C29" s="9"/>
      <c r="D29" s="9"/>
      <c r="E29" s="9"/>
      <c r="F29" s="4"/>
      <c r="G29" s="10"/>
      <c r="H29" s="57"/>
    </row>
    <row r="30" spans="1:12" ht="15.75" x14ac:dyDescent="0.25">
      <c r="A30" s="58"/>
      <c r="B30" s="8"/>
      <c r="C30" s="9"/>
      <c r="D30" s="4"/>
      <c r="E30" s="9"/>
      <c r="F30" s="11"/>
      <c r="G30" s="10"/>
      <c r="H30" s="57"/>
    </row>
    <row r="31" spans="1:12" ht="15.75" x14ac:dyDescent="0.25">
      <c r="A31" s="69"/>
      <c r="B31" s="8"/>
      <c r="C31" s="9"/>
      <c r="D31" s="4"/>
      <c r="E31" s="9"/>
      <c r="F31" s="11"/>
      <c r="G31" s="10"/>
      <c r="H31" s="57"/>
    </row>
    <row r="32" spans="1:12" ht="15.75" x14ac:dyDescent="0.25">
      <c r="A32" s="69" t="s">
        <v>45</v>
      </c>
      <c r="B32" s="14"/>
      <c r="C32" s="15"/>
      <c r="D32" s="66"/>
      <c r="E32" s="9"/>
      <c r="F32" s="11"/>
      <c r="G32" s="10"/>
      <c r="H32" s="57"/>
    </row>
    <row r="33" spans="1:8" x14ac:dyDescent="0.25">
      <c r="A33" s="69" t="s">
        <v>46</v>
      </c>
      <c r="B33" s="14"/>
      <c r="C33" s="4"/>
      <c r="D33" s="4"/>
      <c r="E33" s="4"/>
      <c r="F33" s="4"/>
      <c r="G33" s="12"/>
      <c r="H33" s="43"/>
    </row>
    <row r="34" spans="1:8" ht="15.75" thickBot="1" x14ac:dyDescent="0.3">
      <c r="A34" s="59"/>
      <c r="B34" s="60"/>
      <c r="C34" s="60"/>
      <c r="D34" s="61"/>
      <c r="E34" s="61"/>
      <c r="F34" s="61"/>
      <c r="G34" s="61"/>
      <c r="H34" s="62"/>
    </row>
    <row r="37" spans="1:8" x14ac:dyDescent="0.25">
      <c r="B37" s="3"/>
    </row>
  </sheetData>
  <mergeCells count="9">
    <mergeCell ref="A28:C28"/>
    <mergeCell ref="D28:H28"/>
    <mergeCell ref="B2:H2"/>
    <mergeCell ref="B3:H3"/>
    <mergeCell ref="B4:H4"/>
    <mergeCell ref="B5:H5"/>
    <mergeCell ref="B6:H6"/>
    <mergeCell ref="A27:C27"/>
    <mergeCell ref="D27:H27"/>
  </mergeCells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ENERO 2023</vt:lpstr>
      <vt:lpstr>FEBRERO 2023</vt:lpstr>
      <vt:lpstr>MARZO 2023</vt:lpstr>
      <vt:lpstr>'ENERO 2023'!Área_de_impresión</vt:lpstr>
      <vt:lpstr>'FEBRERO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Daniel Carreño Tovar</dc:creator>
  <cp:lastModifiedBy>Edwin Andres Gracia Meza</cp:lastModifiedBy>
  <cp:lastPrinted>2023-04-15T17:27:23Z</cp:lastPrinted>
  <dcterms:created xsi:type="dcterms:W3CDTF">2022-05-23T17:04:42Z</dcterms:created>
  <dcterms:modified xsi:type="dcterms:W3CDTF">2023-04-26T18:02:27Z</dcterms:modified>
</cp:coreProperties>
</file>